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9_IR部\08_投資法人 年次決算関連\●平和不動産リート投資法人　年次決算関連（第35期）\開示資料\"/>
    </mc:Choice>
  </mc:AlternateContent>
  <bookViews>
    <workbookView xWindow="-15" yWindow="5010" windowWidth="21630" windowHeight="5040" firstSheet="4" activeTab="5"/>
  </bookViews>
  <sheets>
    <sheet name="元ﾃﾞｰﾀ" sheetId="17" state="hidden" r:id="rId1"/>
    <sheet name="説明会" sheetId="18" state="hidden" r:id="rId2"/>
    <sheet name="説明会 (2)" sheetId="31" state="hidden" r:id="rId3"/>
    <sheet name="附属明細" sheetId="20" state="hidden" r:id="rId4"/>
    <sheet name="ご利用上の注意" sheetId="34" r:id="rId5"/>
    <sheet name="個別物件収支" sheetId="30" r:id="rId6"/>
    <sheet name="前期比" sheetId="27" state="hidden" r:id="rId7"/>
    <sheet name="17期予想比" sheetId="28" state="hidden" r:id="rId8"/>
    <sheet name="減損資料" sheetId="33" state="hidden" r:id="rId9"/>
  </sheets>
  <definedNames>
    <definedName name="_xlnm.Print_Area" localSheetId="7">'17期予想比'!$B$46:$BI$101</definedName>
    <definedName name="_xlnm.Print_Area" localSheetId="5">個別物件収支!$B$3:$DD$38</definedName>
    <definedName name="_xlnm.Print_Area" localSheetId="1">説明会!$B$50:$DA$63</definedName>
    <definedName name="_xlnm.Print_Area" localSheetId="2">'説明会 (2)'!$B$50:$DA$68</definedName>
    <definedName name="_xlnm.Print_Area" localSheetId="6">前期比!$B$46:$BI$98</definedName>
    <definedName name="_xlnm.Print_Area" localSheetId="3">附属明細!$A$50:$DA$64</definedName>
    <definedName name="_xlnm.Print_Titles" localSheetId="7">'17期予想比'!$B:$B</definedName>
    <definedName name="_xlnm.Print_Titles" localSheetId="1">説明会!$B:$B</definedName>
    <definedName name="_xlnm.Print_Titles" localSheetId="2">'説明会 (2)'!$B:$B</definedName>
    <definedName name="_xlnm.Print_Titles" localSheetId="6">前期比!$B:$B</definedName>
    <definedName name="_xlnm.Print_Titles" localSheetId="3">附属明細!$B:$B</definedName>
  </definedNames>
  <calcPr calcId="152511"/>
</workbook>
</file>

<file path=xl/calcChain.xml><?xml version="1.0" encoding="utf-8"?>
<calcChain xmlns="http://schemas.openxmlformats.org/spreadsheetml/2006/main">
  <c r="DD21" i="30" l="1"/>
  <c r="DD20" i="30"/>
  <c r="DD19" i="30"/>
  <c r="CQ64" i="31" l="1"/>
  <c r="CQ52" i="31"/>
  <c r="DA61" i="31"/>
  <c r="DA64" i="31"/>
  <c r="DA63" i="31"/>
  <c r="DC63" i="31" s="1"/>
  <c r="DA62" i="31"/>
  <c r="DA55" i="31"/>
  <c r="DA54" i="31"/>
  <c r="DA53" i="31"/>
  <c r="CZ67" i="31"/>
  <c r="CY67" i="31"/>
  <c r="CX67" i="31"/>
  <c r="CW67" i="31"/>
  <c r="CW68" i="31" s="1"/>
  <c r="CW70" i="31" s="1"/>
  <c r="CV67" i="31"/>
  <c r="CU67" i="31"/>
  <c r="CT67" i="31"/>
  <c r="CS67" i="31"/>
  <c r="CR67" i="31"/>
  <c r="CQ67" i="31"/>
  <c r="CP67" i="31"/>
  <c r="CO67" i="31"/>
  <c r="CN67" i="31"/>
  <c r="CM67" i="31"/>
  <c r="CL67" i="31"/>
  <c r="CK67" i="31"/>
  <c r="CJ67" i="31"/>
  <c r="CI67" i="31"/>
  <c r="CH67" i="31"/>
  <c r="CG67" i="31"/>
  <c r="CF67" i="31"/>
  <c r="CE67" i="31"/>
  <c r="CD67" i="31"/>
  <c r="CC67" i="31"/>
  <c r="CB67" i="31"/>
  <c r="CA67" i="31"/>
  <c r="BZ67" i="31"/>
  <c r="BY67" i="31"/>
  <c r="BX67" i="31"/>
  <c r="BW67" i="31"/>
  <c r="BV67" i="31"/>
  <c r="BU67" i="31"/>
  <c r="BT67" i="31"/>
  <c r="BS67" i="31"/>
  <c r="BR67" i="31"/>
  <c r="BQ67" i="31"/>
  <c r="BQ68" i="31" s="1"/>
  <c r="BQ70" i="31" s="1"/>
  <c r="BP67" i="31"/>
  <c r="BO67" i="31"/>
  <c r="BN67" i="31"/>
  <c r="BM67" i="31"/>
  <c r="BL67" i="31"/>
  <c r="BK67" i="31"/>
  <c r="BJ67" i="31"/>
  <c r="BI67" i="31"/>
  <c r="BH67" i="31"/>
  <c r="BG67" i="31"/>
  <c r="BF67" i="31"/>
  <c r="BE67" i="31"/>
  <c r="BD67" i="31"/>
  <c r="BC67" i="31"/>
  <c r="BB67" i="31"/>
  <c r="BA67" i="31"/>
  <c r="BA68" i="31" s="1"/>
  <c r="BA70" i="31" s="1"/>
  <c r="AZ67" i="31"/>
  <c r="AY67" i="31"/>
  <c r="AX67" i="31"/>
  <c r="AW67" i="31"/>
  <c r="AV67" i="31"/>
  <c r="AU67" i="31"/>
  <c r="AT67" i="31"/>
  <c r="AS67" i="31"/>
  <c r="AR67" i="31"/>
  <c r="AQ67" i="31"/>
  <c r="AP67" i="31"/>
  <c r="AO67" i="31"/>
  <c r="AN67" i="31"/>
  <c r="AM67" i="31"/>
  <c r="AL67" i="31"/>
  <c r="AK67" i="31"/>
  <c r="AK68" i="31" s="1"/>
  <c r="AK70" i="31" s="1"/>
  <c r="AJ67" i="31"/>
  <c r="AI67" i="31"/>
  <c r="AH67" i="31"/>
  <c r="AG67" i="31"/>
  <c r="AF67" i="31"/>
  <c r="AE67" i="31"/>
  <c r="AD67" i="31"/>
  <c r="AC67" i="31"/>
  <c r="AB67" i="31"/>
  <c r="AA67" i="31"/>
  <c r="Z67" i="31"/>
  <c r="Y67" i="31"/>
  <c r="X67" i="31"/>
  <c r="W67" i="31"/>
  <c r="V67" i="31"/>
  <c r="U67" i="31"/>
  <c r="T67" i="31"/>
  <c r="S67" i="31"/>
  <c r="R67" i="31"/>
  <c r="Q67" i="31"/>
  <c r="P67" i="31"/>
  <c r="O67" i="31"/>
  <c r="N67" i="31"/>
  <c r="M67" i="31"/>
  <c r="L67" i="31"/>
  <c r="K67" i="31"/>
  <c r="J67" i="31"/>
  <c r="I67" i="31"/>
  <c r="H67" i="31"/>
  <c r="CZ64" i="31"/>
  <c r="CY64" i="31"/>
  <c r="CX64" i="31"/>
  <c r="CX65" i="31" s="1"/>
  <c r="CX66" i="31" s="1"/>
  <c r="CX68" i="31" s="1"/>
  <c r="CX70" i="31" s="1"/>
  <c r="CW64" i="31"/>
  <c r="CV64" i="31"/>
  <c r="CU64" i="31"/>
  <c r="CT64" i="31"/>
  <c r="CS64" i="31"/>
  <c r="CR64" i="31"/>
  <c r="CP64" i="31"/>
  <c r="CO64" i="31"/>
  <c r="CN64" i="31"/>
  <c r="CM64" i="31"/>
  <c r="CL64" i="31"/>
  <c r="CK64" i="31"/>
  <c r="CJ64" i="31"/>
  <c r="CI64" i="31"/>
  <c r="CH64" i="31"/>
  <c r="CG64" i="31"/>
  <c r="CF64" i="31"/>
  <c r="CE64" i="31"/>
  <c r="CD64" i="31"/>
  <c r="CC64" i="31"/>
  <c r="CB64" i="31"/>
  <c r="CA64" i="31"/>
  <c r="BZ64" i="31"/>
  <c r="BY64" i="31"/>
  <c r="BX64" i="31"/>
  <c r="BW64" i="31"/>
  <c r="BV64" i="31"/>
  <c r="BU64" i="31"/>
  <c r="BT64" i="31"/>
  <c r="BS64" i="31"/>
  <c r="BR64" i="31"/>
  <c r="BQ64" i="31"/>
  <c r="BP64" i="31"/>
  <c r="BO64" i="31"/>
  <c r="BN64" i="31"/>
  <c r="BM64" i="31"/>
  <c r="BL64" i="31"/>
  <c r="BK64" i="31"/>
  <c r="BJ64" i="31"/>
  <c r="BI64" i="31"/>
  <c r="BH64" i="31"/>
  <c r="BG64" i="31"/>
  <c r="BF64" i="31"/>
  <c r="BE64" i="31"/>
  <c r="BD64" i="31"/>
  <c r="BC64" i="31"/>
  <c r="BB64" i="31"/>
  <c r="BA64" i="31"/>
  <c r="AZ64" i="31"/>
  <c r="AY64" i="31"/>
  <c r="AX64" i="31"/>
  <c r="AW64" i="31"/>
  <c r="AV64" i="31"/>
  <c r="AU64" i="31"/>
  <c r="AT64" i="31"/>
  <c r="AS64" i="31"/>
  <c r="AR64" i="31"/>
  <c r="AQ64" i="31"/>
  <c r="AP64" i="31"/>
  <c r="AO64" i="31"/>
  <c r="AN64" i="31"/>
  <c r="AM64" i="31"/>
  <c r="AL64" i="31"/>
  <c r="AK64" i="31"/>
  <c r="AK65" i="31"/>
  <c r="AJ64" i="31"/>
  <c r="AI64" i="31"/>
  <c r="AH64" i="31"/>
  <c r="AG64" i="31"/>
  <c r="AF64" i="31"/>
  <c r="AE64" i="31"/>
  <c r="AD64" i="31"/>
  <c r="AC64" i="31"/>
  <c r="AB64" i="31"/>
  <c r="AA64" i="31"/>
  <c r="Z64" i="31"/>
  <c r="Y64" i="31"/>
  <c r="X64" i="31"/>
  <c r="W64" i="31"/>
  <c r="V64" i="31"/>
  <c r="U64" i="31"/>
  <c r="T64" i="31"/>
  <c r="S64" i="31"/>
  <c r="R64" i="31"/>
  <c r="Q64" i="31"/>
  <c r="P64" i="31"/>
  <c r="O64" i="31"/>
  <c r="N64" i="31"/>
  <c r="M64" i="31"/>
  <c r="L64" i="31"/>
  <c r="K64" i="31"/>
  <c r="J64" i="31"/>
  <c r="I64" i="31"/>
  <c r="H64" i="31"/>
  <c r="CZ63" i="31"/>
  <c r="CY63" i="31"/>
  <c r="CX63" i="31"/>
  <c r="CW63" i="31"/>
  <c r="CV63" i="31"/>
  <c r="CU63" i="31"/>
  <c r="CT63" i="31"/>
  <c r="CS63" i="31"/>
  <c r="CR63" i="31"/>
  <c r="CQ63" i="31"/>
  <c r="CP63" i="31"/>
  <c r="CO63" i="31"/>
  <c r="CN63" i="31"/>
  <c r="CM63" i="31"/>
  <c r="CL63" i="31"/>
  <c r="CK63" i="31"/>
  <c r="CJ63" i="31"/>
  <c r="CI63" i="31"/>
  <c r="CH63" i="31"/>
  <c r="CG63" i="31"/>
  <c r="CF63" i="31"/>
  <c r="CE63" i="31"/>
  <c r="CD63" i="31"/>
  <c r="CC63" i="31"/>
  <c r="CB63" i="31"/>
  <c r="CA63" i="31"/>
  <c r="BZ63" i="31"/>
  <c r="BY63" i="31"/>
  <c r="BX63" i="31"/>
  <c r="BW63" i="31"/>
  <c r="BV63" i="31"/>
  <c r="BU63" i="31"/>
  <c r="BT63" i="31"/>
  <c r="BS63" i="31"/>
  <c r="BR63" i="31"/>
  <c r="BQ63" i="31"/>
  <c r="BP63" i="31"/>
  <c r="BO63" i="31"/>
  <c r="BN63" i="31"/>
  <c r="BM63" i="31"/>
  <c r="BL63" i="31"/>
  <c r="BK63" i="31"/>
  <c r="BJ63" i="31"/>
  <c r="BI63" i="31"/>
  <c r="BH63" i="31"/>
  <c r="BG63" i="31"/>
  <c r="BF63" i="31"/>
  <c r="BE63" i="31"/>
  <c r="BD63" i="31"/>
  <c r="BC63" i="31"/>
  <c r="BB63" i="31"/>
  <c r="BA63" i="31"/>
  <c r="AZ63" i="31"/>
  <c r="AY63" i="31"/>
  <c r="AX63" i="31"/>
  <c r="AW63" i="31"/>
  <c r="AV63" i="31"/>
  <c r="AU63" i="31"/>
  <c r="AT63" i="31"/>
  <c r="AS63" i="31"/>
  <c r="AR63" i="31"/>
  <c r="AQ63" i="31"/>
  <c r="AP63" i="31"/>
  <c r="AO63" i="31"/>
  <c r="AN63" i="31"/>
  <c r="AM63" i="31"/>
  <c r="AL63" i="31"/>
  <c r="AK63" i="31"/>
  <c r="AJ63" i="31"/>
  <c r="AI63" i="31"/>
  <c r="AH63" i="31"/>
  <c r="AG63" i="31"/>
  <c r="AF63" i="31"/>
  <c r="AE63" i="31"/>
  <c r="AD63" i="31"/>
  <c r="AC63" i="31"/>
  <c r="AB63" i="31"/>
  <c r="AA63" i="31"/>
  <c r="Z63" i="31"/>
  <c r="Y63" i="31"/>
  <c r="X63" i="31"/>
  <c r="W63" i="31"/>
  <c r="V63" i="31"/>
  <c r="U63" i="31"/>
  <c r="T63" i="31"/>
  <c r="S63" i="31"/>
  <c r="R63" i="31"/>
  <c r="Q63" i="31"/>
  <c r="P63" i="31"/>
  <c r="O63" i="31"/>
  <c r="N63" i="31"/>
  <c r="M63" i="31"/>
  <c r="L63" i="31"/>
  <c r="K63" i="31"/>
  <c r="J63" i="31"/>
  <c r="I63" i="31"/>
  <c r="H63" i="31"/>
  <c r="CZ62" i="31"/>
  <c r="CY62" i="31"/>
  <c r="CX62" i="31"/>
  <c r="CW62" i="31"/>
  <c r="CV62" i="31"/>
  <c r="CU62" i="31"/>
  <c r="CT62" i="31"/>
  <c r="CS62" i="31"/>
  <c r="CR62" i="31"/>
  <c r="CQ62" i="31"/>
  <c r="CP62" i="31"/>
  <c r="CO62" i="31"/>
  <c r="CN62" i="31"/>
  <c r="CM62" i="31"/>
  <c r="CL62" i="31"/>
  <c r="CK62" i="31"/>
  <c r="CJ62" i="31"/>
  <c r="CI62" i="31"/>
  <c r="CH62" i="31"/>
  <c r="CG62" i="31"/>
  <c r="CF62" i="31"/>
  <c r="CE62" i="31"/>
  <c r="CD62" i="31"/>
  <c r="CC62" i="31"/>
  <c r="CB62" i="31"/>
  <c r="CA62" i="31"/>
  <c r="BZ62" i="31"/>
  <c r="BY62" i="31"/>
  <c r="BX62" i="31"/>
  <c r="BW62" i="31"/>
  <c r="BV62" i="31"/>
  <c r="BU62" i="31"/>
  <c r="BT62" i="31"/>
  <c r="BS62" i="31"/>
  <c r="BR62" i="31"/>
  <c r="BQ62" i="31"/>
  <c r="BP62" i="31"/>
  <c r="BO62" i="31"/>
  <c r="BN62" i="31"/>
  <c r="BM62" i="31"/>
  <c r="BL62" i="31"/>
  <c r="BK62" i="31"/>
  <c r="BJ62" i="31"/>
  <c r="BI62" i="31"/>
  <c r="BH62" i="31"/>
  <c r="BG62" i="31"/>
  <c r="BF62" i="31"/>
  <c r="BE62" i="31"/>
  <c r="BD62" i="31"/>
  <c r="BC62" i="31"/>
  <c r="BB62" i="31"/>
  <c r="BA62" i="31"/>
  <c r="AZ62" i="31"/>
  <c r="AY62" i="31"/>
  <c r="AX62" i="31"/>
  <c r="AW62" i="31"/>
  <c r="AV62" i="31"/>
  <c r="AU62" i="31"/>
  <c r="AT62" i="31"/>
  <c r="AS62" i="31"/>
  <c r="AR62" i="31"/>
  <c r="AQ62" i="31"/>
  <c r="AP62" i="31"/>
  <c r="AO62" i="31"/>
  <c r="AN62" i="31"/>
  <c r="AM62" i="31"/>
  <c r="AL62" i="31"/>
  <c r="AK62" i="31"/>
  <c r="AJ62" i="31"/>
  <c r="AI62" i="31"/>
  <c r="AH62" i="31"/>
  <c r="AG62" i="31"/>
  <c r="AF62" i="31"/>
  <c r="AE62" i="31"/>
  <c r="AD62" i="31"/>
  <c r="AC62" i="31"/>
  <c r="AB62" i="31"/>
  <c r="AA62" i="31"/>
  <c r="Z62" i="31"/>
  <c r="Y62" i="31"/>
  <c r="X62" i="31"/>
  <c r="W62" i="31"/>
  <c r="V62" i="31"/>
  <c r="U62" i="31"/>
  <c r="T62" i="31"/>
  <c r="S62" i="31"/>
  <c r="R62" i="31"/>
  <c r="Q62" i="31"/>
  <c r="P62" i="31"/>
  <c r="O62" i="31"/>
  <c r="N62" i="31"/>
  <c r="M62" i="31"/>
  <c r="L62" i="31"/>
  <c r="K62" i="31"/>
  <c r="J62" i="31"/>
  <c r="I62" i="31"/>
  <c r="H62" i="31"/>
  <c r="CZ61" i="31"/>
  <c r="CY61" i="31"/>
  <c r="CX61" i="31"/>
  <c r="CW61" i="31"/>
  <c r="CV61" i="31"/>
  <c r="CU61" i="31"/>
  <c r="CT61" i="31"/>
  <c r="CS61" i="31"/>
  <c r="CR61" i="31"/>
  <c r="CQ61" i="31"/>
  <c r="CP61" i="31"/>
  <c r="CO61" i="31"/>
  <c r="CN61" i="31"/>
  <c r="CM61" i="31"/>
  <c r="CL61" i="31"/>
  <c r="CK61" i="31"/>
  <c r="CJ61" i="31"/>
  <c r="CI61" i="31"/>
  <c r="CH61" i="31"/>
  <c r="CG61" i="31"/>
  <c r="CG65" i="31" s="1"/>
  <c r="CF61" i="31"/>
  <c r="CE61" i="31"/>
  <c r="CD61" i="31"/>
  <c r="CC61" i="31"/>
  <c r="CB61" i="31"/>
  <c r="CA61" i="31"/>
  <c r="BZ61" i="31"/>
  <c r="BY61" i="31"/>
  <c r="BX61" i="31"/>
  <c r="BW61" i="31"/>
  <c r="BV61" i="31"/>
  <c r="BU61" i="31"/>
  <c r="BT61" i="31"/>
  <c r="BS61" i="31"/>
  <c r="BR61" i="31"/>
  <c r="BQ61" i="31"/>
  <c r="BP61" i="31"/>
  <c r="BO61" i="31"/>
  <c r="BN61" i="31"/>
  <c r="BM61" i="31"/>
  <c r="BL61" i="31"/>
  <c r="BK61" i="31"/>
  <c r="BJ61" i="31"/>
  <c r="BI61" i="31"/>
  <c r="BH61" i="31"/>
  <c r="BG61" i="31"/>
  <c r="BF61" i="31"/>
  <c r="BE61" i="31"/>
  <c r="BD61" i="31"/>
  <c r="BC61" i="31"/>
  <c r="BB61" i="31"/>
  <c r="BA61" i="31"/>
  <c r="AZ61" i="31"/>
  <c r="AY61" i="31"/>
  <c r="AX61" i="31"/>
  <c r="AW61" i="31"/>
  <c r="AV61" i="31"/>
  <c r="AU61" i="31"/>
  <c r="AT61" i="31"/>
  <c r="AS61" i="31"/>
  <c r="AR61" i="31"/>
  <c r="AQ61" i="31"/>
  <c r="AP61" i="31"/>
  <c r="AO61" i="31"/>
  <c r="AN61" i="31"/>
  <c r="AM61" i="31"/>
  <c r="AL61" i="31"/>
  <c r="AK61" i="31"/>
  <c r="AJ61" i="31"/>
  <c r="AI61" i="31"/>
  <c r="AH61" i="31"/>
  <c r="AG61" i="31"/>
  <c r="AF61" i="31"/>
  <c r="AE61" i="31"/>
  <c r="AD61" i="31"/>
  <c r="AC61" i="31"/>
  <c r="AB61" i="31"/>
  <c r="AA61" i="31"/>
  <c r="Z61" i="31"/>
  <c r="Y61" i="31"/>
  <c r="X61" i="31"/>
  <c r="W61" i="31"/>
  <c r="V61" i="31"/>
  <c r="U61" i="31"/>
  <c r="T61" i="31"/>
  <c r="S61" i="31"/>
  <c r="R61" i="31"/>
  <c r="Q61" i="31"/>
  <c r="P61" i="31"/>
  <c r="O61" i="31"/>
  <c r="N61" i="31"/>
  <c r="M61" i="31"/>
  <c r="L61" i="31"/>
  <c r="K61" i="31"/>
  <c r="J61" i="31"/>
  <c r="I61" i="31"/>
  <c r="H61" i="31"/>
  <c r="CZ60" i="31"/>
  <c r="CY60" i="31"/>
  <c r="CX60" i="31"/>
  <c r="CW60" i="31"/>
  <c r="CV60" i="31"/>
  <c r="CU60" i="31"/>
  <c r="CT60" i="31"/>
  <c r="CS60" i="31"/>
  <c r="CR60" i="31"/>
  <c r="CQ60" i="31"/>
  <c r="CP60" i="31"/>
  <c r="CO60" i="31"/>
  <c r="CN60" i="31"/>
  <c r="CM60" i="31"/>
  <c r="CL60" i="31"/>
  <c r="CK60" i="31"/>
  <c r="CJ60" i="31"/>
  <c r="CI60" i="31"/>
  <c r="CH60" i="31"/>
  <c r="CG60" i="31"/>
  <c r="CF60" i="31"/>
  <c r="CE60" i="31"/>
  <c r="CD60" i="31"/>
  <c r="CC60" i="31"/>
  <c r="CB60" i="31"/>
  <c r="CA60" i="31"/>
  <c r="BZ60" i="31"/>
  <c r="BY60" i="31"/>
  <c r="BX60" i="31"/>
  <c r="BW60" i="31"/>
  <c r="BV60" i="31"/>
  <c r="BU60" i="31"/>
  <c r="BT60" i="31"/>
  <c r="BS60" i="31"/>
  <c r="BR60" i="31"/>
  <c r="BQ60" i="31"/>
  <c r="BP60" i="31"/>
  <c r="BO60" i="31"/>
  <c r="BN60" i="31"/>
  <c r="BM60" i="31"/>
  <c r="BL60" i="31"/>
  <c r="BK60" i="31"/>
  <c r="BJ60" i="31"/>
  <c r="BI60" i="31"/>
  <c r="BH60" i="31"/>
  <c r="BG60" i="31"/>
  <c r="BF60" i="31"/>
  <c r="BE60" i="31"/>
  <c r="BD60" i="31"/>
  <c r="BC60" i="31"/>
  <c r="BB60" i="31"/>
  <c r="BA60" i="31"/>
  <c r="AZ60" i="31"/>
  <c r="AY60" i="31"/>
  <c r="AX60" i="31"/>
  <c r="AW60" i="31"/>
  <c r="AV60" i="31"/>
  <c r="AU60" i="31"/>
  <c r="AT60" i="31"/>
  <c r="AS60" i="31"/>
  <c r="AR60" i="31"/>
  <c r="AQ60" i="31"/>
  <c r="AP60" i="31"/>
  <c r="AO60" i="31"/>
  <c r="AN60" i="31"/>
  <c r="AM60" i="31"/>
  <c r="AL60" i="31"/>
  <c r="AK60" i="31"/>
  <c r="AJ60" i="31"/>
  <c r="AI60" i="31"/>
  <c r="AH60" i="31"/>
  <c r="AG60" i="31"/>
  <c r="AF60" i="31"/>
  <c r="AE60" i="31"/>
  <c r="AD60" i="31"/>
  <c r="AC60" i="31"/>
  <c r="AB60" i="31"/>
  <c r="AA60" i="31"/>
  <c r="Z60" i="31"/>
  <c r="Y60" i="31"/>
  <c r="X60" i="31"/>
  <c r="W60" i="31"/>
  <c r="V60" i="31"/>
  <c r="U60" i="31"/>
  <c r="T60" i="31"/>
  <c r="S60" i="31"/>
  <c r="R60" i="31"/>
  <c r="Q60" i="31"/>
  <c r="Q65" i="31"/>
  <c r="P60" i="31"/>
  <c r="O60" i="31"/>
  <c r="N60" i="31"/>
  <c r="M60" i="31"/>
  <c r="L60" i="31"/>
  <c r="K60" i="31"/>
  <c r="J60" i="31"/>
  <c r="I60" i="31"/>
  <c r="H60" i="31"/>
  <c r="CZ59" i="31"/>
  <c r="CY59" i="31"/>
  <c r="CX59" i="31"/>
  <c r="CW59" i="31"/>
  <c r="CV59" i="31"/>
  <c r="CU59" i="31"/>
  <c r="CT59" i="31"/>
  <c r="CS59" i="31"/>
  <c r="CR59" i="31"/>
  <c r="CQ59" i="31"/>
  <c r="CP59" i="31"/>
  <c r="CO59" i="31"/>
  <c r="CN59" i="31"/>
  <c r="CM59" i="31"/>
  <c r="CL59" i="31"/>
  <c r="CK59" i="31"/>
  <c r="CJ59" i="31"/>
  <c r="CI59" i="31"/>
  <c r="CH59" i="31"/>
  <c r="CG59" i="31"/>
  <c r="CF59" i="31"/>
  <c r="CE59" i="31"/>
  <c r="CD59" i="31"/>
  <c r="CC59" i="31"/>
  <c r="CB59" i="31"/>
  <c r="CA59" i="31"/>
  <c r="BZ59" i="31"/>
  <c r="BY59" i="31"/>
  <c r="BX59" i="31"/>
  <c r="BW59" i="31"/>
  <c r="BV59" i="31"/>
  <c r="BU59" i="31"/>
  <c r="BT59" i="31"/>
  <c r="BS59" i="31"/>
  <c r="BR59" i="31"/>
  <c r="BQ59" i="31"/>
  <c r="BP59" i="31"/>
  <c r="BO59" i="31"/>
  <c r="BN59" i="31"/>
  <c r="BM59" i="31"/>
  <c r="BL59" i="31"/>
  <c r="BK59" i="31"/>
  <c r="BJ59" i="31"/>
  <c r="BI59" i="31"/>
  <c r="BH59" i="31"/>
  <c r="BG59" i="31"/>
  <c r="BF59" i="31"/>
  <c r="BE59" i="31"/>
  <c r="BD59" i="31"/>
  <c r="BC59" i="31"/>
  <c r="BB59" i="31"/>
  <c r="BA59" i="31"/>
  <c r="AZ59" i="31"/>
  <c r="AY59" i="31"/>
  <c r="AX59" i="31"/>
  <c r="AW59" i="31"/>
  <c r="AV59" i="31"/>
  <c r="AU59" i="31"/>
  <c r="AT59" i="31"/>
  <c r="AS59" i="31"/>
  <c r="AR59" i="31"/>
  <c r="AQ59" i="31"/>
  <c r="AP59" i="31"/>
  <c r="AO59" i="31"/>
  <c r="AN59" i="31"/>
  <c r="AM59" i="31"/>
  <c r="AL59" i="31"/>
  <c r="AK59" i="31"/>
  <c r="AJ59" i="31"/>
  <c r="AI59" i="31"/>
  <c r="AH59" i="31"/>
  <c r="AG59" i="31"/>
  <c r="AF59" i="31"/>
  <c r="AE59" i="31"/>
  <c r="AD59" i="31"/>
  <c r="AC59" i="31"/>
  <c r="AB59" i="31"/>
  <c r="AA59" i="31"/>
  <c r="Z59" i="31"/>
  <c r="Y59" i="31"/>
  <c r="X59" i="31"/>
  <c r="W59" i="31"/>
  <c r="V59" i="31"/>
  <c r="U59" i="31"/>
  <c r="T59" i="31"/>
  <c r="S59" i="31"/>
  <c r="R59" i="31"/>
  <c r="Q59" i="31"/>
  <c r="P59" i="31"/>
  <c r="O59" i="31"/>
  <c r="N59" i="31"/>
  <c r="M59" i="31"/>
  <c r="L59" i="31"/>
  <c r="K59" i="31"/>
  <c r="J59" i="31"/>
  <c r="I59" i="31"/>
  <c r="H59" i="31"/>
  <c r="CZ58" i="31"/>
  <c r="CY58" i="31"/>
  <c r="CX58" i="31"/>
  <c r="CW58" i="31"/>
  <c r="CV58" i="31"/>
  <c r="CU58" i="31"/>
  <c r="CT58" i="31"/>
  <c r="CS58" i="31"/>
  <c r="CR58" i="31"/>
  <c r="CQ58" i="31"/>
  <c r="CP58" i="31"/>
  <c r="CO58" i="31"/>
  <c r="CN58" i="31"/>
  <c r="CM58" i="31"/>
  <c r="CL58" i="31"/>
  <c r="CK58" i="31"/>
  <c r="CJ58" i="31"/>
  <c r="CI58" i="31"/>
  <c r="CH58" i="31"/>
  <c r="CG58" i="31"/>
  <c r="CF58" i="31"/>
  <c r="CE58" i="31"/>
  <c r="CD58" i="31"/>
  <c r="CC58" i="31"/>
  <c r="CB58" i="31"/>
  <c r="CA58" i="31"/>
  <c r="BZ58" i="31"/>
  <c r="BY58" i="31"/>
  <c r="BX58" i="31"/>
  <c r="BW58" i="31"/>
  <c r="BV58" i="31"/>
  <c r="BU58" i="31"/>
  <c r="BT58" i="31"/>
  <c r="BS58" i="31"/>
  <c r="BR58" i="31"/>
  <c r="BQ58" i="31"/>
  <c r="BP58" i="31"/>
  <c r="BO58" i="31"/>
  <c r="BN58" i="31"/>
  <c r="BM58" i="31"/>
  <c r="BL58" i="31"/>
  <c r="BK58" i="31"/>
  <c r="BJ58" i="31"/>
  <c r="BI58" i="31"/>
  <c r="BH58" i="31"/>
  <c r="BG58" i="31"/>
  <c r="BF58" i="31"/>
  <c r="BE58" i="31"/>
  <c r="BD58" i="31"/>
  <c r="BC58" i="31"/>
  <c r="BB58" i="31"/>
  <c r="BA58" i="31"/>
  <c r="AZ58" i="31"/>
  <c r="AY58" i="31"/>
  <c r="AX58" i="31"/>
  <c r="AW58" i="31"/>
  <c r="AV58" i="31"/>
  <c r="AU58" i="31"/>
  <c r="AT58" i="31"/>
  <c r="AS58" i="31"/>
  <c r="AR58" i="31"/>
  <c r="AQ58" i="31"/>
  <c r="AP58" i="31"/>
  <c r="AO58" i="31"/>
  <c r="AN58" i="31"/>
  <c r="AM58" i="31"/>
  <c r="AL58" i="31"/>
  <c r="AK58" i="31"/>
  <c r="AJ58" i="31"/>
  <c r="AI58" i="31"/>
  <c r="AH58" i="31"/>
  <c r="AG58" i="31"/>
  <c r="AF58" i="31"/>
  <c r="AE58" i="31"/>
  <c r="AD58" i="31"/>
  <c r="AC58" i="31"/>
  <c r="AB58" i="31"/>
  <c r="AA58" i="31"/>
  <c r="Z58" i="31"/>
  <c r="Y58" i="31"/>
  <c r="X58" i="31"/>
  <c r="W58" i="31"/>
  <c r="V58" i="31"/>
  <c r="U58" i="31"/>
  <c r="T58" i="31"/>
  <c r="S58" i="31"/>
  <c r="R58" i="31"/>
  <c r="Q58" i="31"/>
  <c r="P58" i="31"/>
  <c r="O58" i="31"/>
  <c r="N58" i="31"/>
  <c r="M58" i="31"/>
  <c r="L58" i="31"/>
  <c r="K58" i="31"/>
  <c r="J58" i="31"/>
  <c r="I58" i="31"/>
  <c r="H58" i="31"/>
  <c r="CZ57" i="31"/>
  <c r="CY57" i="31"/>
  <c r="CX57" i="31"/>
  <c r="CW57" i="31"/>
  <c r="CW65" i="31" s="1"/>
  <c r="CV57" i="31"/>
  <c r="CU57" i="31"/>
  <c r="CT57" i="31"/>
  <c r="CS57" i="31"/>
  <c r="CS65" i="31" s="1"/>
  <c r="CR57" i="31"/>
  <c r="CQ57" i="31"/>
  <c r="CP57" i="31"/>
  <c r="CO57" i="31"/>
  <c r="CN57" i="31"/>
  <c r="CM57" i="31"/>
  <c r="CL57" i="31"/>
  <c r="CK57" i="31"/>
  <c r="CJ57" i="31"/>
  <c r="CI57" i="31"/>
  <c r="CH57" i="31"/>
  <c r="CG57" i="31"/>
  <c r="CF57" i="31"/>
  <c r="CE57" i="31"/>
  <c r="CD57" i="31"/>
  <c r="CC57" i="31"/>
  <c r="CC65" i="31" s="1"/>
  <c r="CB57" i="31"/>
  <c r="CA57" i="31"/>
  <c r="BZ57" i="31"/>
  <c r="BY57" i="31"/>
  <c r="BY65" i="31" s="1"/>
  <c r="BX57" i="31"/>
  <c r="BW57" i="31"/>
  <c r="BV57" i="31"/>
  <c r="BU57" i="31"/>
  <c r="BT57" i="31"/>
  <c r="BS57" i="31"/>
  <c r="BR57" i="31"/>
  <c r="BQ57" i="31"/>
  <c r="BQ65" i="31" s="1"/>
  <c r="BP57" i="31"/>
  <c r="BO57" i="31"/>
  <c r="BO65" i="31" s="1"/>
  <c r="BN57" i="31"/>
  <c r="BM57" i="31"/>
  <c r="BL57" i="31"/>
  <c r="BK57" i="31"/>
  <c r="BJ57" i="31"/>
  <c r="BI57" i="31"/>
  <c r="BI65" i="31" s="1"/>
  <c r="BH57" i="31"/>
  <c r="BG57" i="31"/>
  <c r="BF57" i="31"/>
  <c r="BE57" i="31"/>
  <c r="BD57" i="31"/>
  <c r="BC57" i="31"/>
  <c r="BB57" i="31"/>
  <c r="BA57" i="31"/>
  <c r="BA65" i="31" s="1"/>
  <c r="AZ57" i="31"/>
  <c r="AY57" i="31"/>
  <c r="AY65" i="31" s="1"/>
  <c r="AX57" i="31"/>
  <c r="AW57" i="31"/>
  <c r="AV57" i="31"/>
  <c r="AU57" i="31"/>
  <c r="AT57" i="31"/>
  <c r="AS57" i="31"/>
  <c r="AR57" i="31"/>
  <c r="AQ57" i="31"/>
  <c r="AP57" i="31"/>
  <c r="AO57" i="31"/>
  <c r="AN57" i="31"/>
  <c r="AM57" i="31"/>
  <c r="AL57" i="31"/>
  <c r="AK57" i="31"/>
  <c r="AJ57" i="31"/>
  <c r="AI57" i="31"/>
  <c r="AH57" i="31"/>
  <c r="AG57" i="31"/>
  <c r="AG65" i="31" s="1"/>
  <c r="AF57" i="31"/>
  <c r="AE57" i="31"/>
  <c r="AD57" i="31"/>
  <c r="AC57" i="31"/>
  <c r="AB57" i="31"/>
  <c r="AA57" i="31"/>
  <c r="Z57" i="31"/>
  <c r="Y57" i="31"/>
  <c r="X57" i="31"/>
  <c r="W57" i="31"/>
  <c r="V57" i="31"/>
  <c r="U57" i="31"/>
  <c r="T57" i="31"/>
  <c r="S57" i="31"/>
  <c r="R57" i="31"/>
  <c r="Q57" i="31"/>
  <c r="P57" i="31"/>
  <c r="O57" i="31"/>
  <c r="N57" i="31"/>
  <c r="M57" i="31"/>
  <c r="M65" i="31" s="1"/>
  <c r="L57" i="31"/>
  <c r="K57" i="31"/>
  <c r="K65" i="31" s="1"/>
  <c r="J57" i="31"/>
  <c r="I57" i="31"/>
  <c r="H57" i="31"/>
  <c r="CZ55" i="31"/>
  <c r="CY55" i="31"/>
  <c r="CX55" i="31"/>
  <c r="CW55" i="31"/>
  <c r="CV55" i="31"/>
  <c r="CU55" i="31"/>
  <c r="CT55" i="31"/>
  <c r="CS55" i="31"/>
  <c r="CR55" i="31"/>
  <c r="CQ55" i="31"/>
  <c r="CP55" i="31"/>
  <c r="CO55" i="31"/>
  <c r="CN55" i="31"/>
  <c r="CM55" i="31"/>
  <c r="CL55" i="31"/>
  <c r="CK55" i="31"/>
  <c r="CJ55" i="31"/>
  <c r="CI55" i="31"/>
  <c r="CH55" i="31"/>
  <c r="CG55" i="31"/>
  <c r="CF55" i="31"/>
  <c r="CE55" i="31"/>
  <c r="CD55" i="31"/>
  <c r="CC55" i="31"/>
  <c r="CB55" i="31"/>
  <c r="CA55" i="31"/>
  <c r="CA56" i="31" s="1"/>
  <c r="BZ55" i="31"/>
  <c r="BY55" i="31"/>
  <c r="BX55" i="31"/>
  <c r="BW55" i="31"/>
  <c r="BV55" i="31"/>
  <c r="BU55" i="31"/>
  <c r="BT55" i="31"/>
  <c r="BS55" i="31"/>
  <c r="BS56" i="31" s="1"/>
  <c r="BS66" i="31" s="1"/>
  <c r="BS68" i="31" s="1"/>
  <c r="BS70" i="31" s="1"/>
  <c r="BR55" i="31"/>
  <c r="BQ55" i="31"/>
  <c r="BP55" i="31"/>
  <c r="BO55" i="31"/>
  <c r="BN55" i="31"/>
  <c r="BM55" i="31"/>
  <c r="BL55" i="31"/>
  <c r="BK55" i="31"/>
  <c r="BJ55" i="31"/>
  <c r="BI55" i="31"/>
  <c r="BH55" i="31"/>
  <c r="BG55" i="31"/>
  <c r="BF55" i="31"/>
  <c r="BE55" i="31"/>
  <c r="BD55" i="31"/>
  <c r="BC55" i="31"/>
  <c r="BB55" i="31"/>
  <c r="BB56" i="31"/>
  <c r="BA55" i="31"/>
  <c r="AZ55" i="31"/>
  <c r="AY55" i="31"/>
  <c r="AX55" i="31"/>
  <c r="AW55" i="31"/>
  <c r="AV55" i="31"/>
  <c r="AU55" i="31"/>
  <c r="AT55" i="31"/>
  <c r="AS55" i="31"/>
  <c r="AR55" i="31"/>
  <c r="AQ55" i="31"/>
  <c r="AP55" i="31"/>
  <c r="AO55" i="31"/>
  <c r="AN55" i="31"/>
  <c r="AM55" i="31"/>
  <c r="AL55" i="31"/>
  <c r="AK55" i="31"/>
  <c r="AJ55" i="31"/>
  <c r="AI55" i="31"/>
  <c r="AH55" i="31"/>
  <c r="AG55" i="31"/>
  <c r="AF55" i="31"/>
  <c r="AE55" i="31"/>
  <c r="AD55" i="31"/>
  <c r="AD56" i="31"/>
  <c r="AC55" i="31"/>
  <c r="AB55" i="31"/>
  <c r="AA55" i="31"/>
  <c r="Z55" i="31"/>
  <c r="Y55" i="31"/>
  <c r="Y56" i="31" s="1"/>
  <c r="X55" i="31"/>
  <c r="W55" i="31"/>
  <c r="V55" i="31"/>
  <c r="U55" i="31"/>
  <c r="T55" i="31"/>
  <c r="S55" i="31"/>
  <c r="R55" i="31"/>
  <c r="Q55" i="31"/>
  <c r="P55" i="31"/>
  <c r="O55" i="31"/>
  <c r="N55" i="31"/>
  <c r="M55" i="31"/>
  <c r="L55" i="31"/>
  <c r="K55" i="31"/>
  <c r="J55" i="31"/>
  <c r="I55" i="31"/>
  <c r="DB55" i="31" s="1"/>
  <c r="DC55" i="31" s="1"/>
  <c r="H55" i="31"/>
  <c r="CZ54" i="31"/>
  <c r="CY54" i="31"/>
  <c r="CX54" i="31"/>
  <c r="CW54" i="31"/>
  <c r="CV54" i="31"/>
  <c r="CU54" i="31"/>
  <c r="CT54" i="31"/>
  <c r="CS54" i="31"/>
  <c r="CR54" i="31"/>
  <c r="CQ54" i="31"/>
  <c r="CP54" i="31"/>
  <c r="CO54" i="31"/>
  <c r="CN54" i="31"/>
  <c r="CM54" i="31"/>
  <c r="CL54" i="31"/>
  <c r="CK54" i="31"/>
  <c r="CJ54" i="31"/>
  <c r="CI54" i="31"/>
  <c r="CH54" i="31"/>
  <c r="CG54" i="31"/>
  <c r="CF54" i="31"/>
  <c r="CE54" i="31"/>
  <c r="CD54" i="31"/>
  <c r="CC54" i="31"/>
  <c r="CB54" i="31"/>
  <c r="CA54" i="31"/>
  <c r="BZ54" i="31"/>
  <c r="BY54" i="31"/>
  <c r="BX54" i="31"/>
  <c r="BW54" i="31"/>
  <c r="BV54" i="31"/>
  <c r="BU54" i="31"/>
  <c r="BT54" i="31"/>
  <c r="BS54" i="31"/>
  <c r="BR54" i="31"/>
  <c r="BQ54" i="31"/>
  <c r="BP54" i="31"/>
  <c r="BO54" i="31"/>
  <c r="BN54" i="31"/>
  <c r="BM54" i="31"/>
  <c r="BM56" i="31" s="1"/>
  <c r="BL54" i="31"/>
  <c r="BK54" i="31"/>
  <c r="BK56" i="31" s="1"/>
  <c r="BJ54" i="31"/>
  <c r="BI54" i="31"/>
  <c r="BH54" i="31"/>
  <c r="BG54" i="31"/>
  <c r="BF54" i="31"/>
  <c r="BE54" i="31"/>
  <c r="BD54" i="31"/>
  <c r="BC54" i="31"/>
  <c r="BB54" i="31"/>
  <c r="BA54" i="31"/>
  <c r="AZ54" i="31"/>
  <c r="AY54" i="31"/>
  <c r="AX54" i="31"/>
  <c r="AW54" i="31"/>
  <c r="AV54" i="31"/>
  <c r="AU54" i="31"/>
  <c r="AT54" i="31"/>
  <c r="AS54" i="31"/>
  <c r="AR54" i="31"/>
  <c r="AQ54" i="31"/>
  <c r="AP54" i="31"/>
  <c r="AO54" i="31"/>
  <c r="AN54" i="31"/>
  <c r="AM54" i="31"/>
  <c r="AL54" i="31"/>
  <c r="AK54" i="31"/>
  <c r="AJ54" i="31"/>
  <c r="AI54" i="31"/>
  <c r="AH54" i="31"/>
  <c r="AH56" i="31" s="1"/>
  <c r="AH66" i="31" s="1"/>
  <c r="AH68" i="31" s="1"/>
  <c r="AH70" i="31" s="1"/>
  <c r="AG54" i="31"/>
  <c r="AF54" i="31"/>
  <c r="AE54" i="31"/>
  <c r="AD54" i="31"/>
  <c r="AC54" i="31"/>
  <c r="AB54" i="31"/>
  <c r="AA54" i="31"/>
  <c r="Z54" i="31"/>
  <c r="Y54" i="31"/>
  <c r="X54" i="31"/>
  <c r="W54" i="31"/>
  <c r="V54" i="31"/>
  <c r="U54" i="31"/>
  <c r="T54" i="31"/>
  <c r="S54" i="31"/>
  <c r="R54" i="31"/>
  <c r="Q54" i="31"/>
  <c r="Q56" i="31" s="1"/>
  <c r="P54" i="31"/>
  <c r="O54" i="31"/>
  <c r="N54" i="31"/>
  <c r="M54" i="31"/>
  <c r="L54" i="31"/>
  <c r="K54" i="31"/>
  <c r="J54" i="31"/>
  <c r="I54" i="31"/>
  <c r="H54" i="31"/>
  <c r="CZ53" i="31"/>
  <c r="CY53" i="31"/>
  <c r="CX53" i="31"/>
  <c r="CW53" i="31"/>
  <c r="CV53" i="31"/>
  <c r="CU53" i="31"/>
  <c r="CT53" i="31"/>
  <c r="CS53" i="31"/>
  <c r="CR53" i="31"/>
  <c r="CQ53" i="31"/>
  <c r="CQ56" i="31" s="1"/>
  <c r="CP53" i="31"/>
  <c r="CO53" i="31"/>
  <c r="CO56" i="31"/>
  <c r="CN53" i="31"/>
  <c r="CM53" i="31"/>
  <c r="CL53" i="31"/>
  <c r="CK53" i="31"/>
  <c r="CJ53" i="31"/>
  <c r="CI53" i="31"/>
  <c r="CH53" i="31"/>
  <c r="CG53" i="31"/>
  <c r="CF53" i="31"/>
  <c r="CE53" i="31"/>
  <c r="CD53" i="31"/>
  <c r="CC53" i="31"/>
  <c r="CB53" i="31"/>
  <c r="CA53" i="31"/>
  <c r="BZ53" i="31"/>
  <c r="BZ56" i="31" s="1"/>
  <c r="BY53" i="31"/>
  <c r="BX53" i="31"/>
  <c r="BW53" i="31"/>
  <c r="BV53" i="31"/>
  <c r="BU53" i="31"/>
  <c r="BT53" i="31"/>
  <c r="BS53" i="31"/>
  <c r="BR53" i="31"/>
  <c r="BQ53" i="31"/>
  <c r="BP53" i="31"/>
  <c r="BO53" i="31"/>
  <c r="BN53" i="31"/>
  <c r="BM53" i="31"/>
  <c r="BL53" i="31"/>
  <c r="BK53" i="31"/>
  <c r="BJ53" i="31"/>
  <c r="BI53" i="31"/>
  <c r="BH53" i="31"/>
  <c r="BG53" i="31"/>
  <c r="BF53" i="31"/>
  <c r="BF56" i="31" s="1"/>
  <c r="BE53" i="31"/>
  <c r="BD53" i="31"/>
  <c r="BC53" i="31"/>
  <c r="BB53" i="31"/>
  <c r="BA53" i="31"/>
  <c r="AZ53" i="31"/>
  <c r="AY53" i="31"/>
  <c r="AY56" i="31" s="1"/>
  <c r="AX53" i="31"/>
  <c r="AW53" i="31"/>
  <c r="AV53" i="31"/>
  <c r="AU53" i="31"/>
  <c r="AT53" i="31"/>
  <c r="AS53" i="31"/>
  <c r="AR53" i="31"/>
  <c r="AQ53" i="31"/>
  <c r="AP53" i="31"/>
  <c r="AO53" i="31"/>
  <c r="AO56" i="31" s="1"/>
  <c r="AN53" i="31"/>
  <c r="AM53" i="31"/>
  <c r="AL53" i="31"/>
  <c r="AK53" i="31"/>
  <c r="AK56" i="31"/>
  <c r="AJ53" i="31"/>
  <c r="AI53" i="31"/>
  <c r="AH53" i="31"/>
  <c r="AG53" i="31"/>
  <c r="AF53" i="31"/>
  <c r="AE53" i="31"/>
  <c r="AD53" i="31"/>
  <c r="AC53" i="31"/>
  <c r="AB53" i="31"/>
  <c r="AA53" i="31"/>
  <c r="Z53" i="31"/>
  <c r="Y53" i="31"/>
  <c r="X53" i="31"/>
  <c r="W53" i="31"/>
  <c r="V53" i="31"/>
  <c r="U53" i="31"/>
  <c r="T53" i="31"/>
  <c r="S53" i="31"/>
  <c r="R53" i="31"/>
  <c r="Q53" i="31"/>
  <c r="P53" i="31"/>
  <c r="O53" i="31"/>
  <c r="N53" i="31"/>
  <c r="M53" i="31"/>
  <c r="L53" i="31"/>
  <c r="K53" i="31"/>
  <c r="J53" i="31"/>
  <c r="I53" i="31"/>
  <c r="H53" i="31"/>
  <c r="CZ52" i="31"/>
  <c r="CZ56" i="31" s="1"/>
  <c r="CY52" i="31"/>
  <c r="CY56" i="31" s="1"/>
  <c r="CY66" i="31" s="1"/>
  <c r="CY68" i="31" s="1"/>
  <c r="CY70" i="31" s="1"/>
  <c r="CX52" i="31"/>
  <c r="CX56" i="31" s="1"/>
  <c r="CW52" i="31"/>
  <c r="CV52" i="31"/>
  <c r="CV56" i="31" s="1"/>
  <c r="CU52" i="31"/>
  <c r="CT52" i="31"/>
  <c r="CS52" i="31"/>
  <c r="CR52" i="31"/>
  <c r="CR56" i="31" s="1"/>
  <c r="CP52" i="31"/>
  <c r="CO52" i="31"/>
  <c r="CN52" i="31"/>
  <c r="CN56" i="31" s="1"/>
  <c r="CM52" i="31"/>
  <c r="CM56" i="31" s="1"/>
  <c r="CL52" i="31"/>
  <c r="CL56" i="31" s="1"/>
  <c r="CK52" i="31"/>
  <c r="CK56" i="31" s="1"/>
  <c r="CJ52" i="31"/>
  <c r="CI52" i="31"/>
  <c r="CH52" i="31"/>
  <c r="CH56" i="31" s="1"/>
  <c r="CG52" i="31"/>
  <c r="CF52" i="31"/>
  <c r="CF56" i="31" s="1"/>
  <c r="CE52" i="31"/>
  <c r="CE56" i="31"/>
  <c r="CD52" i="31"/>
  <c r="CD56" i="31"/>
  <c r="CC52" i="31"/>
  <c r="CC56" i="31" s="1"/>
  <c r="CC66" i="31" s="1"/>
  <c r="CB52" i="31"/>
  <c r="CA52" i="31"/>
  <c r="BZ52" i="31"/>
  <c r="BY52" i="31"/>
  <c r="BY56" i="31" s="1"/>
  <c r="BX52" i="31"/>
  <c r="BX56" i="31"/>
  <c r="BW52" i="31"/>
  <c r="BW56" i="31" s="1"/>
  <c r="BV52" i="31"/>
  <c r="BV56" i="31"/>
  <c r="BU52" i="31"/>
  <c r="BU56" i="31" s="1"/>
  <c r="BT52" i="31"/>
  <c r="BS52" i="31"/>
  <c r="BR52" i="31"/>
  <c r="BR56" i="31" s="1"/>
  <c r="BQ52" i="31"/>
  <c r="BQ56" i="31" s="1"/>
  <c r="BP52" i="31"/>
  <c r="BP56" i="31" s="1"/>
  <c r="BO52" i="31"/>
  <c r="BO56" i="31"/>
  <c r="BO66" i="31" s="1"/>
  <c r="BO68" i="31" s="1"/>
  <c r="BO70" i="31" s="1"/>
  <c r="BN52" i="31"/>
  <c r="BN56" i="31"/>
  <c r="BM52" i="31"/>
  <c r="BL52" i="31"/>
  <c r="BK52" i="31"/>
  <c r="BJ52" i="31"/>
  <c r="BJ56" i="31" s="1"/>
  <c r="BI52" i="31"/>
  <c r="BI56" i="31"/>
  <c r="BH52" i="31"/>
  <c r="BH56" i="31"/>
  <c r="BG52" i="31"/>
  <c r="BG56" i="31" s="1"/>
  <c r="BF52" i="31"/>
  <c r="BE52" i="31"/>
  <c r="BD52" i="31"/>
  <c r="BC52" i="31"/>
  <c r="BB52" i="31"/>
  <c r="BA52" i="31"/>
  <c r="BA56" i="31" s="1"/>
  <c r="AZ52" i="31"/>
  <c r="AZ56" i="31" s="1"/>
  <c r="AY52" i="31"/>
  <c r="AX52" i="31"/>
  <c r="AW52" i="31"/>
  <c r="AW56" i="31" s="1"/>
  <c r="AV52" i="31"/>
  <c r="AU52" i="31"/>
  <c r="AT52" i="31"/>
  <c r="AT56" i="31"/>
  <c r="AS52" i="31"/>
  <c r="AR52" i="31"/>
  <c r="AR56" i="31"/>
  <c r="AQ52" i="31"/>
  <c r="AP52" i="31"/>
  <c r="AO52" i="31"/>
  <c r="AN52" i="31"/>
  <c r="DB52" i="31" s="1"/>
  <c r="AM52" i="31"/>
  <c r="AL52" i="31"/>
  <c r="AK52" i="31"/>
  <c r="AJ52" i="31"/>
  <c r="AI52" i="31"/>
  <c r="AI56" i="31" s="1"/>
  <c r="AH52" i="31"/>
  <c r="AG52" i="31"/>
  <c r="AG56" i="31"/>
  <c r="AF52" i="31"/>
  <c r="AE52" i="31"/>
  <c r="AD52" i="31"/>
  <c r="AC52" i="31"/>
  <c r="AC56" i="31"/>
  <c r="AB52" i="31"/>
  <c r="AA52" i="31"/>
  <c r="AA56" i="31" s="1"/>
  <c r="AA66" i="31" s="1"/>
  <c r="AA68" i="31" s="1"/>
  <c r="Z52" i="31"/>
  <c r="Y52" i="31"/>
  <c r="X52" i="31"/>
  <c r="W52" i="31"/>
  <c r="V52" i="31"/>
  <c r="U52" i="31"/>
  <c r="U56" i="31" s="1"/>
  <c r="T52" i="31"/>
  <c r="T56" i="31" s="1"/>
  <c r="S52" i="31"/>
  <c r="R52" i="31"/>
  <c r="Q52" i="31"/>
  <c r="P52" i="31"/>
  <c r="O52" i="31"/>
  <c r="N52" i="31"/>
  <c r="N56" i="31" s="1"/>
  <c r="M52" i="31"/>
  <c r="M56" i="31" s="1"/>
  <c r="M66" i="31" s="1"/>
  <c r="L52" i="31"/>
  <c r="K52" i="31"/>
  <c r="J52" i="31"/>
  <c r="J56" i="31" s="1"/>
  <c r="I52" i="31"/>
  <c r="H52" i="31"/>
  <c r="G55" i="31"/>
  <c r="G56" i="31" s="1"/>
  <c r="C55" i="31"/>
  <c r="C53" i="31"/>
  <c r="G64" i="31"/>
  <c r="G63" i="31"/>
  <c r="G62" i="31"/>
  <c r="G61" i="31"/>
  <c r="G60" i="31"/>
  <c r="G59" i="31"/>
  <c r="G58" i="31"/>
  <c r="G57" i="31"/>
  <c r="G67" i="31"/>
  <c r="G54" i="31"/>
  <c r="G53" i="31"/>
  <c r="G52" i="31"/>
  <c r="C64" i="31"/>
  <c r="C58" i="31"/>
  <c r="C57" i="31"/>
  <c r="C63" i="31"/>
  <c r="C62" i="31"/>
  <c r="C61" i="31"/>
  <c r="C60" i="31"/>
  <c r="C59" i="31"/>
  <c r="C54" i="31"/>
  <c r="C52" i="31"/>
  <c r="DA67" i="31"/>
  <c r="F67" i="31"/>
  <c r="E67" i="31"/>
  <c r="D67" i="31"/>
  <c r="C67" i="31"/>
  <c r="F64" i="31"/>
  <c r="E64" i="31"/>
  <c r="D64" i="31"/>
  <c r="DA60" i="31"/>
  <c r="F60" i="31"/>
  <c r="E60" i="31"/>
  <c r="D60" i="31"/>
  <c r="DA59" i="31"/>
  <c r="F59" i="31"/>
  <c r="E59" i="31"/>
  <c r="D59" i="31"/>
  <c r="DA58" i="31"/>
  <c r="F58" i="31"/>
  <c r="E58" i="31"/>
  <c r="D58" i="31"/>
  <c r="DA57" i="31"/>
  <c r="F57" i="31"/>
  <c r="F65" i="31"/>
  <c r="E57" i="31"/>
  <c r="D57" i="31"/>
  <c r="D65" i="31" s="1"/>
  <c r="F55" i="31"/>
  <c r="E55" i="31"/>
  <c r="D55" i="31"/>
  <c r="DA52" i="31"/>
  <c r="DA56" i="31"/>
  <c r="F52" i="31"/>
  <c r="F56" i="31"/>
  <c r="E52" i="31"/>
  <c r="E56" i="31"/>
  <c r="D52" i="31"/>
  <c r="D56" i="31" s="1"/>
  <c r="DA62" i="20"/>
  <c r="DA55" i="20"/>
  <c r="CZ62" i="20"/>
  <c r="CY62" i="20"/>
  <c r="CX62" i="20"/>
  <c r="CW62" i="20"/>
  <c r="CV62" i="20"/>
  <c r="CU62" i="20"/>
  <c r="CT62" i="20"/>
  <c r="CS62" i="20"/>
  <c r="CR62" i="20"/>
  <c r="CQ62" i="20"/>
  <c r="CP62" i="20"/>
  <c r="CO62" i="20"/>
  <c r="CN62" i="20"/>
  <c r="CM62" i="20"/>
  <c r="CL62" i="20"/>
  <c r="CK62" i="20"/>
  <c r="CJ62" i="20"/>
  <c r="CI62" i="20"/>
  <c r="CH62" i="20"/>
  <c r="CG62" i="20"/>
  <c r="CF62" i="20"/>
  <c r="CE62" i="20"/>
  <c r="CD62" i="20"/>
  <c r="CC62" i="20"/>
  <c r="CB62" i="20"/>
  <c r="CA62" i="20"/>
  <c r="BZ62" i="20"/>
  <c r="BY62" i="20"/>
  <c r="BX62" i="20"/>
  <c r="BW62" i="20"/>
  <c r="BV62" i="20"/>
  <c r="BU62" i="20"/>
  <c r="BT62" i="20"/>
  <c r="BS62" i="20"/>
  <c r="BR62" i="20"/>
  <c r="BQ62" i="20"/>
  <c r="BP62" i="20"/>
  <c r="BO62" i="20"/>
  <c r="BN62" i="20"/>
  <c r="BN63" i="20" s="1"/>
  <c r="BM62" i="20"/>
  <c r="BL62" i="20"/>
  <c r="BK62" i="20"/>
  <c r="BJ62" i="20"/>
  <c r="BI62" i="20"/>
  <c r="BH62" i="20"/>
  <c r="BG62" i="20"/>
  <c r="BF62"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V62" i="20"/>
  <c r="U62" i="20"/>
  <c r="T62" i="20"/>
  <c r="S62" i="20"/>
  <c r="R62" i="20"/>
  <c r="Q62" i="20"/>
  <c r="P62" i="20"/>
  <c r="O62" i="20"/>
  <c r="N62" i="20"/>
  <c r="M62" i="20"/>
  <c r="L62" i="20"/>
  <c r="DB62" i="20" s="1"/>
  <c r="DC62" i="20" s="1"/>
  <c r="K62" i="20"/>
  <c r="J62" i="20"/>
  <c r="I62" i="20"/>
  <c r="H62" i="20"/>
  <c r="G62" i="20"/>
  <c r="CZ55" i="20"/>
  <c r="CY55" i="20"/>
  <c r="CX55" i="20"/>
  <c r="CX63" i="20" s="1"/>
  <c r="CW55" i="20"/>
  <c r="CV55" i="20"/>
  <c r="CU55" i="20"/>
  <c r="CT55" i="20"/>
  <c r="CS55" i="20"/>
  <c r="CR55" i="20"/>
  <c r="CQ55" i="20"/>
  <c r="CP55" i="20"/>
  <c r="CO55" i="20"/>
  <c r="CN55" i="20"/>
  <c r="CM55" i="20"/>
  <c r="CL55" i="20"/>
  <c r="CK55" i="20"/>
  <c r="CJ55" i="20"/>
  <c r="CI55" i="20"/>
  <c r="CH55" i="20"/>
  <c r="CG55" i="20"/>
  <c r="CF55" i="20"/>
  <c r="CE55" i="20"/>
  <c r="CD55" i="20"/>
  <c r="CC55" i="20"/>
  <c r="CC63" i="20"/>
  <c r="CB55" i="20"/>
  <c r="CA55" i="20"/>
  <c r="BZ55" i="20"/>
  <c r="BY55" i="20"/>
  <c r="BX55" i="20"/>
  <c r="BW55" i="20"/>
  <c r="BV55" i="20"/>
  <c r="BU55" i="20"/>
  <c r="BT55" i="20"/>
  <c r="BS55" i="20"/>
  <c r="BS63" i="20" s="1"/>
  <c r="BR55" i="20"/>
  <c r="BQ55" i="20"/>
  <c r="BP55" i="20"/>
  <c r="BO55" i="20"/>
  <c r="BN55" i="20"/>
  <c r="BM55" i="20"/>
  <c r="BL55" i="20"/>
  <c r="BK55" i="20"/>
  <c r="BJ55" i="20"/>
  <c r="BI55" i="20"/>
  <c r="BH55" i="20"/>
  <c r="BG55" i="20"/>
  <c r="BF55" i="20"/>
  <c r="BE55" i="20"/>
  <c r="BD55" i="20"/>
  <c r="BD63" i="20" s="1"/>
  <c r="BC55" i="20"/>
  <c r="BB55" i="20"/>
  <c r="BA55" i="20"/>
  <c r="AZ55" i="20"/>
  <c r="AY55" i="20"/>
  <c r="AX55" i="20"/>
  <c r="AW55" i="20"/>
  <c r="AV55" i="20"/>
  <c r="AU55" i="20"/>
  <c r="AT55" i="20"/>
  <c r="AS55" i="20"/>
  <c r="AR55" i="20"/>
  <c r="AQ55" i="20"/>
  <c r="AP55" i="20"/>
  <c r="AO55" i="20"/>
  <c r="AN55" i="20"/>
  <c r="AM55" i="20"/>
  <c r="AL55" i="20"/>
  <c r="AK55" i="20"/>
  <c r="AJ55" i="20"/>
  <c r="AI55" i="20"/>
  <c r="AH55" i="20"/>
  <c r="AG55" i="20"/>
  <c r="AG63" i="20" s="1"/>
  <c r="AF55" i="20"/>
  <c r="AE55" i="20"/>
  <c r="AD55" i="20"/>
  <c r="AC55" i="20"/>
  <c r="AB55" i="20"/>
  <c r="AA55" i="20"/>
  <c r="Z55" i="20"/>
  <c r="Y55" i="20"/>
  <c r="X55" i="20"/>
  <c r="W55" i="20"/>
  <c r="V55" i="20"/>
  <c r="U55" i="20"/>
  <c r="T55" i="20"/>
  <c r="S55" i="20"/>
  <c r="R55" i="20"/>
  <c r="Q55" i="20"/>
  <c r="Q63" i="20" s="1"/>
  <c r="P55" i="20"/>
  <c r="O55" i="20"/>
  <c r="N55" i="20"/>
  <c r="M55" i="20"/>
  <c r="L55" i="20"/>
  <c r="K55" i="20"/>
  <c r="J55" i="20"/>
  <c r="I55" i="20"/>
  <c r="H55" i="20"/>
  <c r="G55" i="20"/>
  <c r="C55" i="20"/>
  <c r="C62" i="20"/>
  <c r="DA59" i="20"/>
  <c r="DA52" i="20"/>
  <c r="DA61" i="20"/>
  <c r="DA60" i="20"/>
  <c r="DA58" i="20"/>
  <c r="DA57" i="20"/>
  <c r="DA56" i="20"/>
  <c r="DA53" i="20"/>
  <c r="DA62" i="18"/>
  <c r="DA59" i="18"/>
  <c r="DA58" i="18"/>
  <c r="DA60" i="18" s="1"/>
  <c r="DA57" i="18"/>
  <c r="DA56" i="18"/>
  <c r="DA55" i="18"/>
  <c r="CZ62" i="18"/>
  <c r="CY62" i="18"/>
  <c r="CX62" i="18"/>
  <c r="CW62" i="18"/>
  <c r="CV62" i="18"/>
  <c r="CU62" i="18"/>
  <c r="CT62" i="18"/>
  <c r="CS62" i="18"/>
  <c r="CR62" i="18"/>
  <c r="CQ62" i="18"/>
  <c r="CP62" i="18"/>
  <c r="CO62" i="18"/>
  <c r="CN62" i="18"/>
  <c r="CM62" i="18"/>
  <c r="CL62" i="18"/>
  <c r="CK62" i="18"/>
  <c r="CJ62" i="18"/>
  <c r="CI62" i="18"/>
  <c r="CH62" i="18"/>
  <c r="CG62" i="18"/>
  <c r="CF62" i="18"/>
  <c r="CE62" i="18"/>
  <c r="CD62" i="18"/>
  <c r="CC62" i="18"/>
  <c r="CB62" i="18"/>
  <c r="CA62" i="18"/>
  <c r="BZ62" i="18"/>
  <c r="BY62" i="18"/>
  <c r="BX62" i="18"/>
  <c r="BW62" i="18"/>
  <c r="BV62" i="18"/>
  <c r="BU62" i="18"/>
  <c r="BT62" i="18"/>
  <c r="BS62" i="18"/>
  <c r="BR62" i="18"/>
  <c r="BQ62" i="18"/>
  <c r="BP62" i="18"/>
  <c r="BO62" i="18"/>
  <c r="BN62" i="18"/>
  <c r="BM62" i="18"/>
  <c r="BL62" i="18"/>
  <c r="BK62" i="18"/>
  <c r="BJ62" i="18"/>
  <c r="BI62" i="18"/>
  <c r="BH62" i="18"/>
  <c r="BG62" i="18"/>
  <c r="BF62" i="18"/>
  <c r="BE62" i="18"/>
  <c r="BD62" i="18"/>
  <c r="BC62" i="18"/>
  <c r="BB62" i="18"/>
  <c r="BA62" i="18"/>
  <c r="AZ62" i="18"/>
  <c r="AY62" i="18"/>
  <c r="AX62" i="18"/>
  <c r="AW62" i="18"/>
  <c r="AV62" i="18"/>
  <c r="AU62" i="18"/>
  <c r="AT62" i="18"/>
  <c r="AS62" i="18"/>
  <c r="AR62" i="18"/>
  <c r="AQ62" i="18"/>
  <c r="AP62" i="18"/>
  <c r="AO62" i="18"/>
  <c r="AN62" i="18"/>
  <c r="AM62" i="18"/>
  <c r="AL62" i="18"/>
  <c r="AK62" i="18"/>
  <c r="AJ62" i="18"/>
  <c r="AI62" i="18"/>
  <c r="AH62" i="18"/>
  <c r="AG62" i="18"/>
  <c r="AF62" i="18"/>
  <c r="AE62" i="18"/>
  <c r="AD62" i="18"/>
  <c r="AC62" i="18"/>
  <c r="AB62" i="18"/>
  <c r="AA62" i="18"/>
  <c r="Z62" i="18"/>
  <c r="Y62" i="18"/>
  <c r="X62" i="18"/>
  <c r="W62" i="18"/>
  <c r="V62" i="18"/>
  <c r="U62" i="18"/>
  <c r="T62" i="18"/>
  <c r="S62" i="18"/>
  <c r="R62" i="18"/>
  <c r="Q62" i="18"/>
  <c r="P62" i="18"/>
  <c r="O62" i="18"/>
  <c r="N62" i="18"/>
  <c r="M62" i="18"/>
  <c r="L62" i="18"/>
  <c r="K62" i="18"/>
  <c r="J62" i="18"/>
  <c r="I62" i="18"/>
  <c r="H62" i="18"/>
  <c r="G62" i="18"/>
  <c r="CZ59" i="18"/>
  <c r="CY59" i="18"/>
  <c r="CX59" i="18"/>
  <c r="CW59" i="18"/>
  <c r="CV59" i="18"/>
  <c r="CU59" i="18"/>
  <c r="CT59" i="18"/>
  <c r="CS59" i="18"/>
  <c r="CR59" i="18"/>
  <c r="CQ59" i="18"/>
  <c r="CP59" i="18"/>
  <c r="CO59" i="18"/>
  <c r="CN59" i="18"/>
  <c r="CM59" i="18"/>
  <c r="CL59" i="18"/>
  <c r="CK59" i="18"/>
  <c r="CJ59" i="18"/>
  <c r="CI59" i="18"/>
  <c r="CH59" i="18"/>
  <c r="CG59" i="18"/>
  <c r="CG60" i="18"/>
  <c r="CF59" i="18"/>
  <c r="CE59" i="18"/>
  <c r="CD59" i="18"/>
  <c r="CC59" i="18"/>
  <c r="CB59" i="18"/>
  <c r="CA59" i="18"/>
  <c r="BZ59" i="18"/>
  <c r="BY59" i="18"/>
  <c r="BX59" i="18"/>
  <c r="BW59" i="18"/>
  <c r="BV59" i="18"/>
  <c r="BU59" i="18"/>
  <c r="BT59" i="18"/>
  <c r="BS59" i="18"/>
  <c r="BR59" i="18"/>
  <c r="BQ59" i="18"/>
  <c r="BP59" i="18"/>
  <c r="BO59" i="18"/>
  <c r="BN59" i="18"/>
  <c r="BM59" i="18"/>
  <c r="BL59" i="18"/>
  <c r="BK59" i="18"/>
  <c r="BJ59" i="18"/>
  <c r="BI59" i="18"/>
  <c r="BH59" i="18"/>
  <c r="BG59" i="18"/>
  <c r="BF59" i="18"/>
  <c r="BE59" i="18"/>
  <c r="BD59" i="18"/>
  <c r="BC59" i="18"/>
  <c r="BB59" i="18"/>
  <c r="BA59" i="18"/>
  <c r="AZ59" i="18"/>
  <c r="AY59" i="18"/>
  <c r="AX59" i="18"/>
  <c r="AW59" i="18"/>
  <c r="AV59" i="18"/>
  <c r="AU59" i="18"/>
  <c r="AT59" i="18"/>
  <c r="AS59" i="18"/>
  <c r="AS60" i="18" s="1"/>
  <c r="AR59" i="18"/>
  <c r="AQ59" i="18"/>
  <c r="AQ60" i="18" s="1"/>
  <c r="AP59" i="18"/>
  <c r="AO59" i="18"/>
  <c r="AN59" i="18"/>
  <c r="AM59" i="18"/>
  <c r="AL59" i="18"/>
  <c r="AK59" i="18"/>
  <c r="AJ59" i="18"/>
  <c r="AI59" i="18"/>
  <c r="AH59" i="18"/>
  <c r="AG59" i="18"/>
  <c r="AF59" i="18"/>
  <c r="AE59" i="18"/>
  <c r="AD59" i="18"/>
  <c r="AD60" i="18" s="1"/>
  <c r="AC59" i="18"/>
  <c r="AB59" i="18"/>
  <c r="AA59" i="18"/>
  <c r="Z59" i="18"/>
  <c r="Y59" i="18"/>
  <c r="X59" i="18"/>
  <c r="W59" i="18"/>
  <c r="V59" i="18"/>
  <c r="V60" i="18" s="1"/>
  <c r="U59" i="18"/>
  <c r="T59" i="18"/>
  <c r="S59" i="18"/>
  <c r="R59" i="18"/>
  <c r="Q59" i="18"/>
  <c r="P59" i="18"/>
  <c r="O59" i="18"/>
  <c r="N59" i="18"/>
  <c r="M59" i="18"/>
  <c r="L59" i="18"/>
  <c r="K59" i="18"/>
  <c r="J59" i="18"/>
  <c r="I59" i="18"/>
  <c r="H59" i="18"/>
  <c r="G59" i="18"/>
  <c r="CZ58" i="18"/>
  <c r="CY58" i="18"/>
  <c r="CX58" i="18"/>
  <c r="CW58" i="18"/>
  <c r="CV58" i="18"/>
  <c r="CU58" i="18"/>
  <c r="CT58" i="18"/>
  <c r="CS58" i="18"/>
  <c r="CR58" i="18"/>
  <c r="CQ58" i="18"/>
  <c r="CP58" i="18"/>
  <c r="CP60" i="18" s="1"/>
  <c r="CO58" i="18"/>
  <c r="CN58" i="18"/>
  <c r="CM58" i="18"/>
  <c r="CL58" i="18"/>
  <c r="CK58" i="18"/>
  <c r="CJ58" i="18"/>
  <c r="CI58" i="18"/>
  <c r="CH58" i="18"/>
  <c r="CG58" i="18"/>
  <c r="CF58" i="18"/>
  <c r="CE58" i="18"/>
  <c r="CD58" i="18"/>
  <c r="CC58" i="18"/>
  <c r="CB58" i="18"/>
  <c r="CA58" i="18"/>
  <c r="BZ58" i="18"/>
  <c r="BY58" i="18"/>
  <c r="BX58" i="18"/>
  <c r="BW58" i="18"/>
  <c r="BV58" i="18"/>
  <c r="BU58" i="18"/>
  <c r="BT58" i="18"/>
  <c r="BS58" i="18"/>
  <c r="BR58" i="18"/>
  <c r="BQ58" i="18"/>
  <c r="BP58" i="18"/>
  <c r="BO58" i="18"/>
  <c r="BN58" i="18"/>
  <c r="BM58" i="18"/>
  <c r="BL58" i="18"/>
  <c r="BK58" i="18"/>
  <c r="BJ58" i="18"/>
  <c r="BJ60" i="18" s="1"/>
  <c r="BI58" i="18"/>
  <c r="BH58" i="18"/>
  <c r="BG58" i="18"/>
  <c r="BF58" i="18"/>
  <c r="BE58" i="18"/>
  <c r="BD58" i="18"/>
  <c r="BC58" i="18"/>
  <c r="BB58" i="18"/>
  <c r="BA58" i="18"/>
  <c r="AZ58" i="18"/>
  <c r="AY58" i="18"/>
  <c r="AX58" i="18"/>
  <c r="AW58" i="18"/>
  <c r="AV58" i="18"/>
  <c r="AU58" i="18"/>
  <c r="DB58" i="18" s="1"/>
  <c r="DC58" i="18" s="1"/>
  <c r="AT58" i="18"/>
  <c r="AS58" i="18"/>
  <c r="AR58" i="18"/>
  <c r="AQ58" i="18"/>
  <c r="AP58" i="18"/>
  <c r="AO58" i="18"/>
  <c r="AN58" i="18"/>
  <c r="AN60" i="18" s="1"/>
  <c r="AM58" i="18"/>
  <c r="AL58" i="18"/>
  <c r="AK58" i="18"/>
  <c r="AJ58" i="18"/>
  <c r="AI58" i="18"/>
  <c r="AH58" i="18"/>
  <c r="AG58" i="18"/>
  <c r="AF58" i="18"/>
  <c r="AE58" i="18"/>
  <c r="AD58" i="18"/>
  <c r="AC58" i="18"/>
  <c r="AB58" i="18"/>
  <c r="AA58" i="18"/>
  <c r="Z58" i="18"/>
  <c r="Y58" i="18"/>
  <c r="X58" i="18"/>
  <c r="W58" i="18"/>
  <c r="V58" i="18"/>
  <c r="U58" i="18"/>
  <c r="T58" i="18"/>
  <c r="S58" i="18"/>
  <c r="R58" i="18"/>
  <c r="Q58" i="18"/>
  <c r="P58" i="18"/>
  <c r="O58" i="18"/>
  <c r="N58" i="18"/>
  <c r="M58" i="18"/>
  <c r="L58" i="18"/>
  <c r="K58" i="18"/>
  <c r="J58" i="18"/>
  <c r="I58" i="18"/>
  <c r="H58" i="18"/>
  <c r="G58" i="18"/>
  <c r="G60" i="18"/>
  <c r="CZ57" i="18"/>
  <c r="CY57" i="18"/>
  <c r="CX57" i="18"/>
  <c r="CW57" i="18"/>
  <c r="CV57" i="18"/>
  <c r="CU57" i="18"/>
  <c r="CT57" i="18"/>
  <c r="CS57" i="18"/>
  <c r="CR57" i="18"/>
  <c r="CQ57" i="18"/>
  <c r="CP57" i="18"/>
  <c r="CO57" i="18"/>
  <c r="CN57" i="18"/>
  <c r="CM57" i="18"/>
  <c r="CL57" i="18"/>
  <c r="CK57" i="18"/>
  <c r="CJ57" i="18"/>
  <c r="CI57" i="18"/>
  <c r="CH57" i="18"/>
  <c r="CG57" i="18"/>
  <c r="CF57" i="18"/>
  <c r="CE57" i="18"/>
  <c r="CD57" i="18"/>
  <c r="CC57" i="18"/>
  <c r="CC60" i="18"/>
  <c r="CB57" i="18"/>
  <c r="CA57" i="18"/>
  <c r="BZ57" i="18"/>
  <c r="BY57" i="18"/>
  <c r="BX57" i="18"/>
  <c r="BW57" i="18"/>
  <c r="BV57" i="18"/>
  <c r="BU57" i="18"/>
  <c r="BT57" i="18"/>
  <c r="BS57" i="18"/>
  <c r="BR57" i="18"/>
  <c r="BQ57" i="18"/>
  <c r="BP57" i="18"/>
  <c r="BP60" i="18" s="1"/>
  <c r="BO57" i="18"/>
  <c r="BN57" i="18"/>
  <c r="BM57" i="18"/>
  <c r="BL57" i="18"/>
  <c r="BK57" i="18"/>
  <c r="BJ57" i="18"/>
  <c r="BI57" i="18"/>
  <c r="BH57" i="18"/>
  <c r="BG57" i="18"/>
  <c r="BF57" i="18"/>
  <c r="BE57" i="18"/>
  <c r="BD57" i="18"/>
  <c r="BC57" i="18"/>
  <c r="BB57" i="18"/>
  <c r="BA57" i="18"/>
  <c r="AZ57" i="18"/>
  <c r="AY57" i="18"/>
  <c r="AX57" i="18"/>
  <c r="AX60" i="18" s="1"/>
  <c r="AW57" i="18"/>
  <c r="AV57" i="18"/>
  <c r="AU57" i="18"/>
  <c r="AT57" i="18"/>
  <c r="AS57" i="18"/>
  <c r="AR57" i="18"/>
  <c r="AQ57" i="18"/>
  <c r="AP57" i="18"/>
  <c r="AO57" i="18"/>
  <c r="AN57" i="18"/>
  <c r="AM57" i="18"/>
  <c r="AL57" i="18"/>
  <c r="AK57" i="18"/>
  <c r="AJ57" i="18"/>
  <c r="AI57" i="18"/>
  <c r="AH57" i="18"/>
  <c r="AG57" i="18"/>
  <c r="AF57" i="18"/>
  <c r="AE57" i="18"/>
  <c r="AD57" i="18"/>
  <c r="AC57" i="18"/>
  <c r="AB57" i="18"/>
  <c r="AA57" i="18"/>
  <c r="Z57" i="18"/>
  <c r="Y57" i="18"/>
  <c r="X57" i="18"/>
  <c r="W57" i="18"/>
  <c r="V57" i="18"/>
  <c r="U57" i="18"/>
  <c r="T57" i="18"/>
  <c r="S57" i="18"/>
  <c r="R57" i="18"/>
  <c r="Q57" i="18"/>
  <c r="P57" i="18"/>
  <c r="O57" i="18"/>
  <c r="N57" i="18"/>
  <c r="M57" i="18"/>
  <c r="L57" i="18"/>
  <c r="K57" i="18"/>
  <c r="J57" i="18"/>
  <c r="I57" i="18"/>
  <c r="H57" i="18"/>
  <c r="G57" i="18"/>
  <c r="CZ56" i="18"/>
  <c r="CY56" i="18"/>
  <c r="CX56" i="18"/>
  <c r="CW56" i="18"/>
  <c r="CV56" i="18"/>
  <c r="CU56" i="18"/>
  <c r="CT56" i="18"/>
  <c r="CS56" i="18"/>
  <c r="CR56" i="18"/>
  <c r="CQ56" i="18"/>
  <c r="CP56" i="18"/>
  <c r="CO56" i="18"/>
  <c r="CN56" i="18"/>
  <c r="CM56" i="18"/>
  <c r="CL56" i="18"/>
  <c r="CK56" i="18"/>
  <c r="CJ56" i="18"/>
  <c r="CI56" i="18"/>
  <c r="CH56" i="18"/>
  <c r="CG56" i="18"/>
  <c r="CF56" i="18"/>
  <c r="CE56" i="18"/>
  <c r="CD56" i="18"/>
  <c r="CC56" i="18"/>
  <c r="CB56" i="18"/>
  <c r="CA56" i="18"/>
  <c r="BZ56" i="18"/>
  <c r="BY56" i="18"/>
  <c r="BX56" i="18"/>
  <c r="BW56" i="18"/>
  <c r="BV56" i="18"/>
  <c r="BU56" i="18"/>
  <c r="BT56" i="18"/>
  <c r="BS56" i="18"/>
  <c r="BR56" i="18"/>
  <c r="BQ56" i="18"/>
  <c r="BP56" i="18"/>
  <c r="BO56" i="18"/>
  <c r="BN56" i="18"/>
  <c r="BM56" i="18"/>
  <c r="BL56" i="18"/>
  <c r="BK56" i="18"/>
  <c r="BJ56" i="18"/>
  <c r="BI56" i="18"/>
  <c r="BH56" i="18"/>
  <c r="BG56" i="18"/>
  <c r="BF56" i="18"/>
  <c r="BE56" i="18"/>
  <c r="BD56" i="18"/>
  <c r="BC56" i="18"/>
  <c r="BC60" i="18" s="1"/>
  <c r="BB56" i="18"/>
  <c r="BA56" i="18"/>
  <c r="AZ56" i="18"/>
  <c r="AY56" i="18"/>
  <c r="AX56" i="18"/>
  <c r="AW56" i="18"/>
  <c r="AV56" i="18"/>
  <c r="AV60" i="18"/>
  <c r="AU56" i="18"/>
  <c r="AT56" i="18"/>
  <c r="AS56" i="18"/>
  <c r="AR56" i="18"/>
  <c r="AQ56" i="18"/>
  <c r="AP56" i="18"/>
  <c r="AO56" i="18"/>
  <c r="AN56" i="18"/>
  <c r="AM56" i="18"/>
  <c r="AL56" i="18"/>
  <c r="AK56" i="18"/>
  <c r="AJ56" i="18"/>
  <c r="AI56" i="18"/>
  <c r="AH56" i="18"/>
  <c r="AG56" i="18"/>
  <c r="AF56" i="18"/>
  <c r="AE56" i="18"/>
  <c r="AD56" i="18"/>
  <c r="AC56" i="18"/>
  <c r="AB56" i="18"/>
  <c r="AA56" i="18"/>
  <c r="Z56" i="18"/>
  <c r="Y56" i="18"/>
  <c r="X56" i="18"/>
  <c r="W56" i="18"/>
  <c r="V56" i="18"/>
  <c r="U56" i="18"/>
  <c r="T56" i="18"/>
  <c r="S56" i="18"/>
  <c r="R56" i="18"/>
  <c r="Q56" i="18"/>
  <c r="P56" i="18"/>
  <c r="O56" i="18"/>
  <c r="N56" i="18"/>
  <c r="M56" i="18"/>
  <c r="L56" i="18"/>
  <c r="K56" i="18"/>
  <c r="J56" i="18"/>
  <c r="I56" i="18"/>
  <c r="H56" i="18"/>
  <c r="G56" i="18"/>
  <c r="CZ55" i="18"/>
  <c r="CY55" i="18"/>
  <c r="CX55" i="18"/>
  <c r="CW55" i="18"/>
  <c r="CW60" i="18" s="1"/>
  <c r="CV55" i="18"/>
  <c r="CU55" i="18"/>
  <c r="CU60" i="18" s="1"/>
  <c r="CT55" i="18"/>
  <c r="CS55" i="18"/>
  <c r="CS60" i="18" s="1"/>
  <c r="CR55" i="18"/>
  <c r="CQ55" i="18"/>
  <c r="CQ60" i="18" s="1"/>
  <c r="CP55" i="18"/>
  <c r="CO55" i="18"/>
  <c r="CN55" i="18"/>
  <c r="CM55" i="18"/>
  <c r="CM60" i="18" s="1"/>
  <c r="CL55" i="18"/>
  <c r="CK55" i="18"/>
  <c r="CK60" i="18" s="1"/>
  <c r="CJ55" i="18"/>
  <c r="CI55" i="18"/>
  <c r="CH55" i="18"/>
  <c r="CG55" i="18"/>
  <c r="CF55" i="18"/>
  <c r="CE55" i="18"/>
  <c r="CD55" i="18"/>
  <c r="CC55" i="18"/>
  <c r="CB55" i="18"/>
  <c r="CA55" i="18"/>
  <c r="BZ55" i="18"/>
  <c r="BY55" i="18"/>
  <c r="BX55" i="18"/>
  <c r="BW55" i="18"/>
  <c r="BV55" i="18"/>
  <c r="BU55" i="18"/>
  <c r="BU60" i="18" s="1"/>
  <c r="BT55" i="18"/>
  <c r="BS55" i="18"/>
  <c r="BR55" i="18"/>
  <c r="BQ55" i="18"/>
  <c r="BP55" i="18"/>
  <c r="BO55" i="18"/>
  <c r="BN55" i="18"/>
  <c r="BM55" i="18"/>
  <c r="BL55" i="18"/>
  <c r="BK55" i="18"/>
  <c r="BJ55" i="18"/>
  <c r="BI55" i="18"/>
  <c r="BH55" i="18"/>
  <c r="BG55" i="18"/>
  <c r="BF55" i="18"/>
  <c r="BE55" i="18"/>
  <c r="BD55" i="18"/>
  <c r="BC55" i="18"/>
  <c r="BB55" i="18"/>
  <c r="BA55" i="18"/>
  <c r="AZ55" i="18"/>
  <c r="AY55" i="18"/>
  <c r="AY60" i="18"/>
  <c r="AX55" i="18"/>
  <c r="AW55" i="18"/>
  <c r="AW60" i="18" s="1"/>
  <c r="AV55" i="18"/>
  <c r="AU55" i="18"/>
  <c r="AT55" i="18"/>
  <c r="AT60" i="18"/>
  <c r="AS55" i="18"/>
  <c r="AR55" i="18"/>
  <c r="AQ55" i="18"/>
  <c r="AP55" i="18"/>
  <c r="AP60" i="18" s="1"/>
  <c r="AO55" i="18"/>
  <c r="AN55" i="18"/>
  <c r="AM55" i="18"/>
  <c r="AM60" i="18" s="1"/>
  <c r="AL55" i="18"/>
  <c r="AL60" i="18"/>
  <c r="AK55" i="18"/>
  <c r="AJ55" i="18"/>
  <c r="AJ60" i="18" s="1"/>
  <c r="AI55" i="18"/>
  <c r="AH55" i="18"/>
  <c r="AH60" i="18" s="1"/>
  <c r="AG55" i="18"/>
  <c r="AF55" i="18"/>
  <c r="AF60" i="18"/>
  <c r="AE55" i="18"/>
  <c r="AE60" i="18"/>
  <c r="AD55" i="18"/>
  <c r="AC55" i="18"/>
  <c r="AB55" i="18"/>
  <c r="AA55" i="18"/>
  <c r="AA60" i="18" s="1"/>
  <c r="Z55" i="18"/>
  <c r="Y55" i="18"/>
  <c r="X55" i="18"/>
  <c r="X60" i="18" s="1"/>
  <c r="W55" i="18"/>
  <c r="W60" i="18" s="1"/>
  <c r="V55" i="18"/>
  <c r="U55" i="18"/>
  <c r="T55" i="18"/>
  <c r="S55" i="18"/>
  <c r="S60" i="18" s="1"/>
  <c r="R55" i="18"/>
  <c r="Q55" i="18"/>
  <c r="Q60" i="18"/>
  <c r="P55" i="18"/>
  <c r="P60" i="18" s="1"/>
  <c r="O55" i="18"/>
  <c r="N55" i="18"/>
  <c r="M55" i="18"/>
  <c r="L55" i="18"/>
  <c r="K55" i="18"/>
  <c r="K60" i="18" s="1"/>
  <c r="J55" i="18"/>
  <c r="J60" i="18" s="1"/>
  <c r="I55" i="18"/>
  <c r="I60" i="18" s="1"/>
  <c r="H55" i="18"/>
  <c r="H60" i="18" s="1"/>
  <c r="G55" i="18"/>
  <c r="CZ53" i="18"/>
  <c r="CY53" i="18"/>
  <c r="CY54" i="18" s="1"/>
  <c r="CX53" i="18"/>
  <c r="CW53" i="18"/>
  <c r="CW54" i="18" s="1"/>
  <c r="CW61" i="18" s="1"/>
  <c r="CW63" i="18" s="1"/>
  <c r="CW65" i="18" s="1"/>
  <c r="CV53" i="18"/>
  <c r="CU53" i="18"/>
  <c r="CU65" i="18"/>
  <c r="CT53" i="18"/>
  <c r="CS53" i="18"/>
  <c r="CR53" i="18"/>
  <c r="CQ53" i="18"/>
  <c r="CP53" i="18"/>
  <c r="CO53" i="18"/>
  <c r="CO54" i="18" s="1"/>
  <c r="CN53" i="18"/>
  <c r="CM53" i="18"/>
  <c r="CL53" i="18"/>
  <c r="CK53" i="18"/>
  <c r="CJ53" i="18"/>
  <c r="CI53" i="18"/>
  <c r="CH53" i="18"/>
  <c r="CG53" i="18"/>
  <c r="CG54" i="18" s="1"/>
  <c r="CF53" i="18"/>
  <c r="CE53" i="18"/>
  <c r="CE54" i="18" s="1"/>
  <c r="CD53" i="18"/>
  <c r="CC53" i="18"/>
  <c r="CB53" i="18"/>
  <c r="CA53" i="18"/>
  <c r="BZ53" i="18"/>
  <c r="BZ54" i="18" s="1"/>
  <c r="BY53" i="18"/>
  <c r="BX53" i="18"/>
  <c r="BX54" i="18" s="1"/>
  <c r="BW53" i="18"/>
  <c r="BV53" i="18"/>
  <c r="BU53" i="18"/>
  <c r="BT53" i="18"/>
  <c r="BS53" i="18"/>
  <c r="BR53" i="18"/>
  <c r="BQ53" i="18"/>
  <c r="BP53" i="18"/>
  <c r="BO53" i="18"/>
  <c r="BN53" i="18"/>
  <c r="BM53" i="18"/>
  <c r="BL53" i="18"/>
  <c r="BL54" i="18" s="1"/>
  <c r="BK53" i="18"/>
  <c r="BJ53" i="18"/>
  <c r="BI53" i="18"/>
  <c r="BH53" i="18"/>
  <c r="BG53" i="18"/>
  <c r="BF53" i="18"/>
  <c r="BE53" i="18"/>
  <c r="BD53" i="18"/>
  <c r="BC53" i="18"/>
  <c r="BB53" i="18"/>
  <c r="BA53" i="18"/>
  <c r="AZ53" i="18"/>
  <c r="AY53" i="18"/>
  <c r="AX53" i="18"/>
  <c r="AW53" i="18"/>
  <c r="AV53" i="18"/>
  <c r="AU53" i="18"/>
  <c r="AT53" i="18"/>
  <c r="AS53" i="18"/>
  <c r="AS54" i="18" s="1"/>
  <c r="AR53" i="18"/>
  <c r="AQ53" i="18"/>
  <c r="AP53" i="18"/>
  <c r="AO53" i="18"/>
  <c r="AN53" i="18"/>
  <c r="AM53" i="18"/>
  <c r="AM54" i="18" s="1"/>
  <c r="AM61" i="18" s="1"/>
  <c r="AM63" i="18" s="1"/>
  <c r="AM65" i="18" s="1"/>
  <c r="AL53" i="18"/>
  <c r="AK53" i="18"/>
  <c r="AK54" i="18" s="1"/>
  <c r="AJ53" i="18"/>
  <c r="AI53" i="18"/>
  <c r="AH53" i="18"/>
  <c r="AG53" i="18"/>
  <c r="AF53" i="18"/>
  <c r="AE53" i="18"/>
  <c r="AE54" i="18" s="1"/>
  <c r="AE61" i="18" s="1"/>
  <c r="AE63" i="18" s="1"/>
  <c r="AE65" i="18" s="1"/>
  <c r="AD53" i="18"/>
  <c r="AC53" i="18"/>
  <c r="AB53" i="18"/>
  <c r="AA53" i="18"/>
  <c r="Z53" i="18"/>
  <c r="Y53" i="18"/>
  <c r="X53" i="18"/>
  <c r="W53" i="18"/>
  <c r="V53" i="18"/>
  <c r="U53" i="18"/>
  <c r="T53" i="18"/>
  <c r="S53" i="18"/>
  <c r="R53" i="18"/>
  <c r="Q53" i="18"/>
  <c r="P53" i="18"/>
  <c r="O53" i="18"/>
  <c r="N53" i="18"/>
  <c r="M53" i="18"/>
  <c r="M54" i="18" s="1"/>
  <c r="L53" i="18"/>
  <c r="K53" i="18"/>
  <c r="J53" i="18"/>
  <c r="I53" i="18"/>
  <c r="H53" i="18"/>
  <c r="G53" i="18"/>
  <c r="CZ52" i="18"/>
  <c r="CZ54" i="18"/>
  <c r="CY52" i="18"/>
  <c r="CX52" i="18"/>
  <c r="CW52" i="18"/>
  <c r="CV52" i="18"/>
  <c r="CV54" i="18" s="1"/>
  <c r="CU52" i="18"/>
  <c r="CU54" i="18" s="1"/>
  <c r="CU61" i="18" s="1"/>
  <c r="CU63" i="18" s="1"/>
  <c r="CT52" i="18"/>
  <c r="CT54" i="18"/>
  <c r="CS52" i="18"/>
  <c r="CR52" i="18"/>
  <c r="CR54" i="18"/>
  <c r="CQ52" i="18"/>
  <c r="CQ54" i="18" s="1"/>
  <c r="CP52" i="18"/>
  <c r="CP54" i="18" s="1"/>
  <c r="CP61" i="18" s="1"/>
  <c r="CP63" i="18" s="1"/>
  <c r="CP65" i="18" s="1"/>
  <c r="CO52" i="18"/>
  <c r="CN52" i="18"/>
  <c r="CN54" i="18"/>
  <c r="CM52" i="18"/>
  <c r="CL52" i="18"/>
  <c r="CL54" i="18" s="1"/>
  <c r="CK52" i="18"/>
  <c r="CJ52" i="18"/>
  <c r="CJ54" i="18" s="1"/>
  <c r="CI52" i="18"/>
  <c r="CI54" i="18"/>
  <c r="CH52" i="18"/>
  <c r="CH54" i="18"/>
  <c r="CG52" i="18"/>
  <c r="CF52" i="18"/>
  <c r="CF54" i="18" s="1"/>
  <c r="CE52" i="18"/>
  <c r="CD52" i="18"/>
  <c r="CD54" i="18" s="1"/>
  <c r="CC52" i="18"/>
  <c r="CC54" i="18"/>
  <c r="CB52" i="18"/>
  <c r="CA52" i="18"/>
  <c r="CA54" i="18"/>
  <c r="BZ52" i="18"/>
  <c r="BY52" i="18"/>
  <c r="BY54" i="18" s="1"/>
  <c r="BX52" i="18"/>
  <c r="BW52" i="18"/>
  <c r="BV52" i="18"/>
  <c r="BV54" i="18" s="1"/>
  <c r="BU52" i="18"/>
  <c r="BT52" i="18"/>
  <c r="BT54" i="18" s="1"/>
  <c r="BS52" i="18"/>
  <c r="BS54" i="18"/>
  <c r="BR52" i="18"/>
  <c r="BQ52" i="18"/>
  <c r="BQ54" i="18" s="1"/>
  <c r="BP52" i="18"/>
  <c r="BP54" i="18"/>
  <c r="BO52" i="18"/>
  <c r="BO54" i="18" s="1"/>
  <c r="BN52" i="18"/>
  <c r="BN54" i="18" s="1"/>
  <c r="BM52" i="18"/>
  <c r="BM54" i="18" s="1"/>
  <c r="BL52" i="18"/>
  <c r="BK52" i="18"/>
  <c r="BK54" i="18"/>
  <c r="BJ52" i="18"/>
  <c r="BJ54" i="18" s="1"/>
  <c r="BI52" i="18"/>
  <c r="BI54" i="18"/>
  <c r="BH52" i="18"/>
  <c r="BH54" i="18"/>
  <c r="BG52" i="18"/>
  <c r="BF52" i="18"/>
  <c r="BF54" i="18"/>
  <c r="BE52" i="18"/>
  <c r="BD52" i="18"/>
  <c r="BD54" i="18"/>
  <c r="BC52" i="18"/>
  <c r="BC54" i="18"/>
  <c r="BC61" i="18" s="1"/>
  <c r="BC63" i="18" s="1"/>
  <c r="BC65" i="18" s="1"/>
  <c r="BB52" i="18"/>
  <c r="BA52" i="18"/>
  <c r="BA54" i="18"/>
  <c r="AZ52" i="18"/>
  <c r="AZ54" i="18"/>
  <c r="AY52" i="18"/>
  <c r="AX52" i="18"/>
  <c r="AX54" i="18"/>
  <c r="AW52" i="18"/>
  <c r="AW54" i="18" s="1"/>
  <c r="AV52" i="18"/>
  <c r="AV54" i="18" s="1"/>
  <c r="AV61" i="18" s="1"/>
  <c r="AV63" i="18" s="1"/>
  <c r="AV65" i="18" s="1"/>
  <c r="AU52" i="18"/>
  <c r="AU54" i="18"/>
  <c r="AT52" i="18"/>
  <c r="AT54" i="18"/>
  <c r="AS52" i="18"/>
  <c r="AR52" i="18"/>
  <c r="AR54" i="18" s="1"/>
  <c r="AQ52" i="18"/>
  <c r="AP52" i="18"/>
  <c r="AP54" i="18"/>
  <c r="AP61" i="18" s="1"/>
  <c r="AP63" i="18" s="1"/>
  <c r="AP65" i="18" s="1"/>
  <c r="AO52" i="18"/>
  <c r="AN52" i="18"/>
  <c r="AN54" i="18"/>
  <c r="AM52" i="18"/>
  <c r="AL52" i="18"/>
  <c r="AK52" i="18"/>
  <c r="AJ52" i="18"/>
  <c r="AJ54" i="18"/>
  <c r="AI52" i="18"/>
  <c r="AI54" i="18" s="1"/>
  <c r="AH52" i="18"/>
  <c r="AH54" i="18" s="1"/>
  <c r="AG52" i="18"/>
  <c r="AG54" i="18" s="1"/>
  <c r="AF52" i="18"/>
  <c r="AF54" i="18" s="1"/>
  <c r="AE52" i="18"/>
  <c r="AD52" i="18"/>
  <c r="AD54" i="18"/>
  <c r="AC52" i="18"/>
  <c r="AC54" i="18" s="1"/>
  <c r="AB52" i="18"/>
  <c r="AB54" i="18" s="1"/>
  <c r="AA52" i="18"/>
  <c r="Z52" i="18"/>
  <c r="Z54" i="18" s="1"/>
  <c r="Y52" i="18"/>
  <c r="Y54" i="18" s="1"/>
  <c r="X52" i="18"/>
  <c r="X54" i="18" s="1"/>
  <c r="X61" i="18" s="1"/>
  <c r="X63" i="18" s="1"/>
  <c r="X65" i="18"/>
  <c r="W52" i="18"/>
  <c r="W54" i="18"/>
  <c r="V52" i="18"/>
  <c r="V54" i="18"/>
  <c r="U52" i="18"/>
  <c r="T52" i="18"/>
  <c r="T54" i="18" s="1"/>
  <c r="S52" i="18"/>
  <c r="R52" i="18"/>
  <c r="R54" i="18" s="1"/>
  <c r="Q52" i="18"/>
  <c r="Q54" i="18" s="1"/>
  <c r="Q61" i="18" s="1"/>
  <c r="Q63" i="18" s="1"/>
  <c r="Q65" i="18" s="1"/>
  <c r="P52" i="18"/>
  <c r="P54" i="18"/>
  <c r="P61" i="18" s="1"/>
  <c r="P63" i="18" s="1"/>
  <c r="P65" i="18" s="1"/>
  <c r="O52" i="18"/>
  <c r="O54" i="18" s="1"/>
  <c r="N52" i="18"/>
  <c r="N54" i="18"/>
  <c r="M52" i="18"/>
  <c r="L52" i="18"/>
  <c r="L54" i="18"/>
  <c r="K52" i="18"/>
  <c r="J52" i="18"/>
  <c r="J54" i="18"/>
  <c r="I52" i="18"/>
  <c r="I54" i="18"/>
  <c r="H52" i="18"/>
  <c r="H54" i="18"/>
  <c r="G52" i="18"/>
  <c r="C62" i="18"/>
  <c r="C59" i="18"/>
  <c r="C58" i="18"/>
  <c r="C57" i="18"/>
  <c r="C56" i="18"/>
  <c r="C55" i="18"/>
  <c r="DA53" i="18"/>
  <c r="D53" i="18"/>
  <c r="E53" i="18"/>
  <c r="F53" i="18"/>
  <c r="D52" i="18"/>
  <c r="E52" i="18"/>
  <c r="F52" i="18"/>
  <c r="F54" i="18" s="1"/>
  <c r="F61" i="18" s="1"/>
  <c r="F63" i="18" s="1"/>
  <c r="F65" i="18" s="1"/>
  <c r="C53" i="18"/>
  <c r="C52" i="18"/>
  <c r="CZ61" i="20"/>
  <c r="CY61" i="20"/>
  <c r="CX61" i="20"/>
  <c r="CW61" i="20"/>
  <c r="CV61" i="20"/>
  <c r="CU61" i="20"/>
  <c r="CT61" i="20"/>
  <c r="CS61" i="20"/>
  <c r="CR61" i="20"/>
  <c r="CQ61" i="20"/>
  <c r="CP61" i="20"/>
  <c r="CO61" i="20"/>
  <c r="CN61" i="20"/>
  <c r="CM61" i="20"/>
  <c r="CL61" i="20"/>
  <c r="CK61" i="20"/>
  <c r="CJ61" i="20"/>
  <c r="CI61" i="20"/>
  <c r="CH61" i="20"/>
  <c r="CG61" i="20"/>
  <c r="CF61" i="20"/>
  <c r="CE61" i="20"/>
  <c r="CD61" i="20"/>
  <c r="CC61" i="20"/>
  <c r="CB61" i="20"/>
  <c r="CA61" i="20"/>
  <c r="BZ61" i="20"/>
  <c r="BY61" i="20"/>
  <c r="BX61" i="20"/>
  <c r="BW61" i="20"/>
  <c r="BV61" i="20"/>
  <c r="BU61" i="20"/>
  <c r="BT61" i="20"/>
  <c r="BS61" i="20"/>
  <c r="BR61" i="20"/>
  <c r="BQ61" i="20"/>
  <c r="BP61" i="20"/>
  <c r="BO61" i="20"/>
  <c r="BN61" i="20"/>
  <c r="BM61" i="20"/>
  <c r="BL61" i="20"/>
  <c r="BK61" i="20"/>
  <c r="BJ61" i="20"/>
  <c r="BI61" i="20"/>
  <c r="BH61" i="20"/>
  <c r="BG61" i="20"/>
  <c r="BF61" i="20"/>
  <c r="BE61" i="20"/>
  <c r="BD61" i="20"/>
  <c r="BC61" i="20"/>
  <c r="BB61" i="20"/>
  <c r="BA61" i="20"/>
  <c r="AZ61" i="20"/>
  <c r="AY61" i="20"/>
  <c r="AX61" i="20"/>
  <c r="AW61" i="20"/>
  <c r="AV61" i="20"/>
  <c r="AU61" i="20"/>
  <c r="AT61" i="20"/>
  <c r="AS61" i="20"/>
  <c r="AR61" i="20"/>
  <c r="AQ61" i="20"/>
  <c r="AP61" i="20"/>
  <c r="AO61" i="20"/>
  <c r="AN61" i="20"/>
  <c r="AM61" i="20"/>
  <c r="AL61" i="20"/>
  <c r="AK61" i="20"/>
  <c r="AJ61" i="20"/>
  <c r="AI61" i="20"/>
  <c r="AH61" i="20"/>
  <c r="AG61" i="20"/>
  <c r="AF61" i="20"/>
  <c r="AE61" i="20"/>
  <c r="AD61" i="20"/>
  <c r="AC61" i="20"/>
  <c r="AB61" i="20"/>
  <c r="AA61" i="20"/>
  <c r="Z61" i="20"/>
  <c r="Y61" i="20"/>
  <c r="X61" i="20"/>
  <c r="W61" i="20"/>
  <c r="V61" i="20"/>
  <c r="U61" i="20"/>
  <c r="T61" i="20"/>
  <c r="S61" i="20"/>
  <c r="R61" i="20"/>
  <c r="R63" i="20"/>
  <c r="Q61" i="20"/>
  <c r="P61" i="20"/>
  <c r="O61" i="20"/>
  <c r="N61" i="20"/>
  <c r="M61" i="20"/>
  <c r="L61" i="20"/>
  <c r="K61" i="20"/>
  <c r="J61" i="20"/>
  <c r="I61" i="20"/>
  <c r="H61" i="20"/>
  <c r="G61" i="20"/>
  <c r="CZ60" i="20"/>
  <c r="CY60" i="20"/>
  <c r="CX60" i="20"/>
  <c r="CW60" i="20"/>
  <c r="CV60" i="20"/>
  <c r="CU60" i="20"/>
  <c r="CT60" i="20"/>
  <c r="CS60" i="20"/>
  <c r="CR60" i="20"/>
  <c r="CQ60" i="20"/>
  <c r="CP60" i="20"/>
  <c r="CO60" i="20"/>
  <c r="CN60" i="20"/>
  <c r="CM60" i="20"/>
  <c r="CL60" i="20"/>
  <c r="CK60" i="20"/>
  <c r="CJ60" i="20"/>
  <c r="CI60" i="20"/>
  <c r="CH60" i="20"/>
  <c r="CG60" i="20"/>
  <c r="CF60" i="20"/>
  <c r="CE60" i="20"/>
  <c r="CD60" i="20"/>
  <c r="CC60" i="20"/>
  <c r="CB60" i="20"/>
  <c r="CA60" i="20"/>
  <c r="BZ60" i="20"/>
  <c r="BY60" i="20"/>
  <c r="BX60" i="20"/>
  <c r="BW60" i="20"/>
  <c r="BV60" i="20"/>
  <c r="BU60" i="20"/>
  <c r="BT60" i="20"/>
  <c r="BS60" i="20"/>
  <c r="BR60" i="20"/>
  <c r="BQ60" i="20"/>
  <c r="BP60" i="20"/>
  <c r="BO60" i="20"/>
  <c r="BN60" i="20"/>
  <c r="BM60" i="20"/>
  <c r="BL60" i="20"/>
  <c r="BK60" i="20"/>
  <c r="BJ60" i="20"/>
  <c r="BI60" i="20"/>
  <c r="BH60" i="20"/>
  <c r="BG60" i="20"/>
  <c r="BF60"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V60" i="20"/>
  <c r="U60" i="20"/>
  <c r="T60" i="20"/>
  <c r="S60" i="20"/>
  <c r="R60" i="20"/>
  <c r="Q60" i="20"/>
  <c r="P60" i="20"/>
  <c r="O60" i="20"/>
  <c r="N60" i="20"/>
  <c r="M60" i="20"/>
  <c r="L60" i="20"/>
  <c r="K60" i="20"/>
  <c r="J60" i="20"/>
  <c r="I60" i="20"/>
  <c r="H60" i="20"/>
  <c r="G60" i="20"/>
  <c r="CZ59" i="20"/>
  <c r="CY59" i="20"/>
  <c r="CX59" i="20"/>
  <c r="CW59" i="20"/>
  <c r="CV59" i="20"/>
  <c r="CU59" i="20"/>
  <c r="CT59" i="20"/>
  <c r="CS59" i="20"/>
  <c r="CR59" i="20"/>
  <c r="CQ59" i="20"/>
  <c r="CP59" i="20"/>
  <c r="CO59" i="20"/>
  <c r="CN59" i="20"/>
  <c r="CM59" i="20"/>
  <c r="CL59" i="20"/>
  <c r="CK59" i="20"/>
  <c r="CJ59" i="20"/>
  <c r="CI59" i="20"/>
  <c r="CH59" i="20"/>
  <c r="CG59" i="20"/>
  <c r="CF59" i="20"/>
  <c r="CE59" i="20"/>
  <c r="CD59" i="20"/>
  <c r="CD63" i="20" s="1"/>
  <c r="CC59" i="20"/>
  <c r="CB59" i="20"/>
  <c r="CA59" i="20"/>
  <c r="BZ59" i="20"/>
  <c r="BY59" i="20"/>
  <c r="BX59" i="20"/>
  <c r="BW59" i="20"/>
  <c r="BV59" i="20"/>
  <c r="BU59" i="20"/>
  <c r="BT59" i="20"/>
  <c r="BS59" i="20"/>
  <c r="BR59" i="20"/>
  <c r="BQ59" i="20"/>
  <c r="BP59" i="20"/>
  <c r="BO59" i="20"/>
  <c r="BN59" i="20"/>
  <c r="BM59" i="20"/>
  <c r="BL59" i="20"/>
  <c r="BK59" i="20"/>
  <c r="BJ59" i="20"/>
  <c r="BI59" i="20"/>
  <c r="BH59" i="20"/>
  <c r="BG59" i="20"/>
  <c r="BF59" i="20"/>
  <c r="BE59" i="20"/>
  <c r="BD59" i="20"/>
  <c r="BC59" i="20"/>
  <c r="BB59" i="20"/>
  <c r="BA59" i="20"/>
  <c r="AZ59" i="20"/>
  <c r="AY59" i="20"/>
  <c r="AX59"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Z59" i="20"/>
  <c r="Y59" i="20"/>
  <c r="X59" i="20"/>
  <c r="W59" i="20"/>
  <c r="V59" i="20"/>
  <c r="U59" i="20"/>
  <c r="T59" i="20"/>
  <c r="S59" i="20"/>
  <c r="R59" i="20"/>
  <c r="Q59" i="20"/>
  <c r="P59" i="20"/>
  <c r="O59" i="20"/>
  <c r="N59" i="20"/>
  <c r="M59" i="20"/>
  <c r="L59" i="20"/>
  <c r="K59" i="20"/>
  <c r="J59" i="20"/>
  <c r="I59" i="20"/>
  <c r="H59" i="20"/>
  <c r="G59" i="20"/>
  <c r="CZ58" i="20"/>
  <c r="CY58" i="20"/>
  <c r="CX58" i="20"/>
  <c r="CW58" i="20"/>
  <c r="CV58" i="20"/>
  <c r="CU58" i="20"/>
  <c r="CT58" i="20"/>
  <c r="CS58" i="20"/>
  <c r="CR58" i="20"/>
  <c r="CQ58" i="20"/>
  <c r="CP58" i="20"/>
  <c r="CO58" i="20"/>
  <c r="CN58" i="20"/>
  <c r="CM58" i="20"/>
  <c r="CL58" i="20"/>
  <c r="CK58" i="20"/>
  <c r="CJ58" i="20"/>
  <c r="CI58" i="20"/>
  <c r="CH58" i="20"/>
  <c r="CG58" i="20"/>
  <c r="CF58" i="20"/>
  <c r="CE58" i="20"/>
  <c r="CD58" i="20"/>
  <c r="CC58" i="20"/>
  <c r="CB58" i="20"/>
  <c r="CA58" i="20"/>
  <c r="BZ58" i="20"/>
  <c r="BY58" i="20"/>
  <c r="BX58" i="20"/>
  <c r="BW58" i="20"/>
  <c r="BV58" i="20"/>
  <c r="BU58" i="20"/>
  <c r="BT58" i="20"/>
  <c r="BS58" i="20"/>
  <c r="BR58" i="20"/>
  <c r="BQ58" i="20"/>
  <c r="BQ63" i="20" s="1"/>
  <c r="BP58" i="20"/>
  <c r="BO58" i="20"/>
  <c r="BN58" i="20"/>
  <c r="BM58" i="20"/>
  <c r="BL58" i="20"/>
  <c r="BK58" i="20"/>
  <c r="BJ58" i="20"/>
  <c r="BI58" i="20"/>
  <c r="BH58" i="20"/>
  <c r="BG58" i="20"/>
  <c r="BF58"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V58" i="20"/>
  <c r="U58" i="20"/>
  <c r="T58" i="20"/>
  <c r="S58" i="20"/>
  <c r="R58" i="20"/>
  <c r="Q58" i="20"/>
  <c r="P58" i="20"/>
  <c r="O58" i="20"/>
  <c r="N58" i="20"/>
  <c r="M58" i="20"/>
  <c r="L58" i="20"/>
  <c r="K58" i="20"/>
  <c r="J58" i="20"/>
  <c r="I58" i="20"/>
  <c r="H58" i="20"/>
  <c r="G58" i="20"/>
  <c r="CZ57" i="20"/>
  <c r="CY57" i="20"/>
  <c r="CX57" i="20"/>
  <c r="CW57" i="20"/>
  <c r="CW63" i="20" s="1"/>
  <c r="CV57" i="20"/>
  <c r="CU57" i="20"/>
  <c r="CT57" i="20"/>
  <c r="CS57" i="20"/>
  <c r="CR57" i="20"/>
  <c r="CQ57" i="20"/>
  <c r="CP57" i="20"/>
  <c r="CP63" i="20" s="1"/>
  <c r="CO57" i="20"/>
  <c r="CN57" i="20"/>
  <c r="CM57" i="20"/>
  <c r="CL57" i="20"/>
  <c r="CK57" i="20"/>
  <c r="CJ57" i="20"/>
  <c r="CI57" i="20"/>
  <c r="CH57" i="20"/>
  <c r="CG57" i="20"/>
  <c r="CF57" i="20"/>
  <c r="CE57" i="20"/>
  <c r="CD57" i="20"/>
  <c r="CC57" i="20"/>
  <c r="CB57" i="20"/>
  <c r="CA57" i="20"/>
  <c r="BZ57" i="20"/>
  <c r="BY57" i="20"/>
  <c r="BX57" i="20"/>
  <c r="BW57" i="20"/>
  <c r="BV57" i="20"/>
  <c r="BU57" i="20"/>
  <c r="BT57" i="20"/>
  <c r="BS57" i="20"/>
  <c r="BR57" i="20"/>
  <c r="BR63" i="20" s="1"/>
  <c r="BQ57" i="20"/>
  <c r="BP57" i="20"/>
  <c r="BO57" i="20"/>
  <c r="BN57" i="20"/>
  <c r="BM57" i="20"/>
  <c r="BL57" i="20"/>
  <c r="BK57" i="20"/>
  <c r="BJ57" i="20"/>
  <c r="BI57" i="20"/>
  <c r="BH57" i="20"/>
  <c r="BG57" i="20"/>
  <c r="BF57" i="20"/>
  <c r="BE57" i="20"/>
  <c r="BD57" i="20"/>
  <c r="BC57" i="20"/>
  <c r="BB57" i="20"/>
  <c r="BA57" i="20"/>
  <c r="AZ57" i="20"/>
  <c r="AY57" i="20"/>
  <c r="AX57" i="20"/>
  <c r="AW57" i="20"/>
  <c r="AW63" i="20" s="1"/>
  <c r="AV57" i="20"/>
  <c r="AU57" i="20"/>
  <c r="AT57" i="20"/>
  <c r="AS57" i="20"/>
  <c r="AR57" i="20"/>
  <c r="AQ57" i="20"/>
  <c r="AP57" i="20"/>
  <c r="AP63" i="20"/>
  <c r="AO57" i="20"/>
  <c r="AN57" i="20"/>
  <c r="AM57" i="20"/>
  <c r="AL57" i="20"/>
  <c r="AL63" i="20" s="1"/>
  <c r="AK57" i="20"/>
  <c r="AJ57" i="20"/>
  <c r="AI57" i="20"/>
  <c r="AH57" i="20"/>
  <c r="AG57" i="20"/>
  <c r="AF57" i="20"/>
  <c r="AE57" i="20"/>
  <c r="AD57" i="20"/>
  <c r="AC57" i="20"/>
  <c r="AB57" i="20"/>
  <c r="AA57" i="20"/>
  <c r="Z57" i="20"/>
  <c r="Y57" i="20"/>
  <c r="X57" i="20"/>
  <c r="W57" i="20"/>
  <c r="V57" i="20"/>
  <c r="U57" i="20"/>
  <c r="T57" i="20"/>
  <c r="S57" i="20"/>
  <c r="R57" i="20"/>
  <c r="Q57" i="20"/>
  <c r="P57" i="20"/>
  <c r="O57" i="20"/>
  <c r="N57" i="20"/>
  <c r="M57" i="20"/>
  <c r="L57" i="20"/>
  <c r="K57" i="20"/>
  <c r="J57" i="20"/>
  <c r="I57" i="20"/>
  <c r="H57" i="20"/>
  <c r="G57" i="20"/>
  <c r="CZ56" i="20"/>
  <c r="CY56" i="20"/>
  <c r="CX56" i="20"/>
  <c r="CW56" i="20"/>
  <c r="CV56" i="20"/>
  <c r="CU56" i="20"/>
  <c r="CT56" i="20"/>
  <c r="CS56" i="20"/>
  <c r="CR56" i="20"/>
  <c r="CR63" i="20" s="1"/>
  <c r="CQ56" i="20"/>
  <c r="CP56" i="20"/>
  <c r="CO56" i="20"/>
  <c r="CN56" i="20"/>
  <c r="CM56" i="20"/>
  <c r="CM63" i="20" s="1"/>
  <c r="CL56" i="20"/>
  <c r="CK56" i="20"/>
  <c r="CK63" i="20" s="1"/>
  <c r="CJ56" i="20"/>
  <c r="CI56" i="20"/>
  <c r="CI63" i="20" s="1"/>
  <c r="CH56" i="20"/>
  <c r="CG56" i="20"/>
  <c r="CG63" i="20"/>
  <c r="CF56" i="20"/>
  <c r="CE56" i="20"/>
  <c r="CD56" i="20"/>
  <c r="CC56" i="20"/>
  <c r="CB56" i="20"/>
  <c r="CB63" i="20"/>
  <c r="CA56" i="20"/>
  <c r="BZ56" i="20"/>
  <c r="BZ63" i="20" s="1"/>
  <c r="BY56" i="20"/>
  <c r="BX56" i="20"/>
  <c r="BW56" i="20"/>
  <c r="BV56" i="20"/>
  <c r="BV63" i="20" s="1"/>
  <c r="BU56" i="20"/>
  <c r="BT56" i="20"/>
  <c r="BS56" i="20"/>
  <c r="BR56" i="20"/>
  <c r="BQ56" i="20"/>
  <c r="BP56" i="20"/>
  <c r="BO56" i="20"/>
  <c r="BN56" i="20"/>
  <c r="BM56" i="20"/>
  <c r="BL56" i="20"/>
  <c r="BL63" i="20" s="1"/>
  <c r="BK56" i="20"/>
  <c r="BJ56" i="20"/>
  <c r="BI56" i="20"/>
  <c r="BH56" i="20"/>
  <c r="BG56" i="20"/>
  <c r="BG63" i="20" s="1"/>
  <c r="BF56" i="20"/>
  <c r="BF63" i="20" s="1"/>
  <c r="BE56" i="20"/>
  <c r="BD56" i="20"/>
  <c r="BC56" i="20"/>
  <c r="BB56" i="20"/>
  <c r="BA56" i="20"/>
  <c r="BA63" i="20"/>
  <c r="AZ56" i="20"/>
  <c r="AY56" i="20"/>
  <c r="AX56" i="20"/>
  <c r="AW56" i="20"/>
  <c r="AV56" i="20"/>
  <c r="AU56" i="20"/>
  <c r="AT56" i="20"/>
  <c r="AS56" i="20"/>
  <c r="AS63" i="20" s="1"/>
  <c r="AR56" i="20"/>
  <c r="AQ56" i="20"/>
  <c r="AP56" i="20"/>
  <c r="AO56" i="20"/>
  <c r="AN56" i="20"/>
  <c r="AN63" i="20" s="1"/>
  <c r="AM56" i="20"/>
  <c r="AL56" i="20"/>
  <c r="AK56" i="20"/>
  <c r="AJ56" i="20"/>
  <c r="AI56" i="20"/>
  <c r="AH56" i="20"/>
  <c r="AG56" i="20"/>
  <c r="AF56" i="20"/>
  <c r="AE56" i="20"/>
  <c r="AE63" i="20" s="1"/>
  <c r="AD56" i="20"/>
  <c r="AD63" i="20" s="1"/>
  <c r="AC56" i="20"/>
  <c r="AB56" i="20"/>
  <c r="AA56" i="20"/>
  <c r="Z56" i="20"/>
  <c r="Y56" i="20"/>
  <c r="X56" i="20"/>
  <c r="W56" i="20"/>
  <c r="W63" i="20" s="1"/>
  <c r="W64" i="20" s="1"/>
  <c r="V56" i="20"/>
  <c r="U56" i="20"/>
  <c r="T56" i="20"/>
  <c r="S56" i="20"/>
  <c r="R56" i="20"/>
  <c r="Q56" i="20"/>
  <c r="P56" i="20"/>
  <c r="O56" i="20"/>
  <c r="N56" i="20"/>
  <c r="N63" i="20" s="1"/>
  <c r="M56" i="20"/>
  <c r="L56" i="20"/>
  <c r="K56" i="20"/>
  <c r="J56" i="20"/>
  <c r="I56" i="20"/>
  <c r="H56" i="20"/>
  <c r="G56" i="20"/>
  <c r="G63" i="20" s="1"/>
  <c r="CZ53" i="20"/>
  <c r="CY53" i="20"/>
  <c r="CY54" i="20" s="1"/>
  <c r="CX53" i="20"/>
  <c r="CX54" i="20" s="1"/>
  <c r="CW53" i="20"/>
  <c r="CV53" i="20"/>
  <c r="CU53" i="20"/>
  <c r="CT53" i="20"/>
  <c r="CS53" i="20"/>
  <c r="CR53" i="20"/>
  <c r="CR54" i="20" s="1"/>
  <c r="CR64" i="20" s="1"/>
  <c r="CR66" i="20" s="1"/>
  <c r="CQ53" i="20"/>
  <c r="CP53" i="20"/>
  <c r="CO53" i="20"/>
  <c r="CO54" i="20" s="1"/>
  <c r="CN53" i="20"/>
  <c r="CM53" i="20"/>
  <c r="CL53" i="20"/>
  <c r="CK53" i="20"/>
  <c r="CK54" i="20"/>
  <c r="CJ53" i="20"/>
  <c r="CI53" i="20"/>
  <c r="CH53" i="20"/>
  <c r="CG53" i="20"/>
  <c r="CF53" i="20"/>
  <c r="CE53" i="20"/>
  <c r="CD53" i="20"/>
  <c r="CC53" i="20"/>
  <c r="CB53" i="20"/>
  <c r="CA53" i="20"/>
  <c r="BZ53" i="20"/>
  <c r="BY53" i="20"/>
  <c r="BX53" i="20"/>
  <c r="BW53" i="20"/>
  <c r="BW54" i="20"/>
  <c r="BV53" i="20"/>
  <c r="BU53" i="20"/>
  <c r="BT53" i="20"/>
  <c r="BS53" i="20"/>
  <c r="BR53" i="20"/>
  <c r="BR54" i="20"/>
  <c r="BQ53" i="20"/>
  <c r="BQ54" i="20"/>
  <c r="BQ64" i="20" s="1"/>
  <c r="BQ66" i="20" s="1"/>
  <c r="BP53" i="20"/>
  <c r="BO53" i="20"/>
  <c r="BN53" i="20"/>
  <c r="BM53" i="20"/>
  <c r="BL53" i="20"/>
  <c r="BK53" i="20"/>
  <c r="BJ53" i="20"/>
  <c r="BI53" i="20"/>
  <c r="BH53" i="20"/>
  <c r="BG53" i="20"/>
  <c r="BF53" i="20"/>
  <c r="BE53" i="20"/>
  <c r="BD53" i="20"/>
  <c r="BC53" i="20"/>
  <c r="BB53" i="20"/>
  <c r="BA53" i="20"/>
  <c r="AZ53" i="20"/>
  <c r="AY53" i="20"/>
  <c r="AX53" i="20"/>
  <c r="AW53" i="20"/>
  <c r="AV53" i="20"/>
  <c r="AU53" i="20"/>
  <c r="AU54" i="20" s="1"/>
  <c r="AT53" i="20"/>
  <c r="AT54" i="20" s="1"/>
  <c r="AS53" i="20"/>
  <c r="AR53" i="20"/>
  <c r="AQ53" i="20"/>
  <c r="AP53" i="20"/>
  <c r="AO53" i="20"/>
  <c r="AN53" i="20"/>
  <c r="AM53" i="20"/>
  <c r="AL53" i="20"/>
  <c r="AK53" i="20"/>
  <c r="AJ53" i="20"/>
  <c r="AI53" i="20"/>
  <c r="AH53" i="20"/>
  <c r="AG53" i="20"/>
  <c r="AF53" i="20"/>
  <c r="AE53" i="20"/>
  <c r="AD53" i="20"/>
  <c r="AC53" i="20"/>
  <c r="AB53" i="20"/>
  <c r="AA53" i="20"/>
  <c r="Z53" i="20"/>
  <c r="Y53" i="20"/>
  <c r="X53" i="20"/>
  <c r="X54" i="20" s="1"/>
  <c r="W53" i="20"/>
  <c r="V53" i="20"/>
  <c r="U53" i="20"/>
  <c r="T53" i="20"/>
  <c r="T54" i="20"/>
  <c r="S53" i="20"/>
  <c r="R53" i="20"/>
  <c r="Q53" i="20"/>
  <c r="P53" i="20"/>
  <c r="O53" i="20"/>
  <c r="N53" i="20"/>
  <c r="M53" i="20"/>
  <c r="L53" i="20"/>
  <c r="K53" i="20"/>
  <c r="J53" i="20"/>
  <c r="I53" i="20"/>
  <c r="H53" i="20"/>
  <c r="G53" i="20"/>
  <c r="CZ52" i="20"/>
  <c r="CZ54" i="20"/>
  <c r="CY52" i="20"/>
  <c r="CX52" i="20"/>
  <c r="CW52" i="20"/>
  <c r="CW54" i="20"/>
  <c r="CW64" i="20" s="1"/>
  <c r="CW66" i="20" s="1"/>
  <c r="CV52" i="20"/>
  <c r="CU52" i="20"/>
  <c r="CU54" i="20" s="1"/>
  <c r="CT52" i="20"/>
  <c r="CT54" i="20"/>
  <c r="CS52" i="20"/>
  <c r="CS54" i="20"/>
  <c r="CR52" i="20"/>
  <c r="CQ52" i="20"/>
  <c r="CQ54" i="20" s="1"/>
  <c r="CP52" i="20"/>
  <c r="CP54" i="20"/>
  <c r="CO52" i="20"/>
  <c r="CN52" i="20"/>
  <c r="CM52" i="20"/>
  <c r="CL52" i="20"/>
  <c r="CL54" i="20"/>
  <c r="CK52" i="20"/>
  <c r="CJ52" i="20"/>
  <c r="CJ54" i="20" s="1"/>
  <c r="CI52" i="20"/>
  <c r="CI54" i="20" s="1"/>
  <c r="CH52" i="20"/>
  <c r="CH54" i="20" s="1"/>
  <c r="CG52" i="20"/>
  <c r="CG54" i="20" s="1"/>
  <c r="CF52" i="20"/>
  <c r="CF54" i="20"/>
  <c r="CE52" i="20"/>
  <c r="CE54" i="20"/>
  <c r="CD52" i="20"/>
  <c r="CC52" i="20"/>
  <c r="CC54" i="20"/>
  <c r="CC64" i="20" s="1"/>
  <c r="CC66" i="20" s="1"/>
  <c r="CB52" i="20"/>
  <c r="CB54" i="20"/>
  <c r="CA52" i="20"/>
  <c r="CA54" i="20" s="1"/>
  <c r="BZ52" i="20"/>
  <c r="BZ54" i="20" s="1"/>
  <c r="BY52" i="20"/>
  <c r="BY54" i="20" s="1"/>
  <c r="BX52" i="20"/>
  <c r="BX54" i="20" s="1"/>
  <c r="BW52" i="20"/>
  <c r="BV52" i="20"/>
  <c r="BV54" i="20"/>
  <c r="BV64" i="20" s="1"/>
  <c r="BU52" i="20"/>
  <c r="BU54" i="20"/>
  <c r="BT52" i="20"/>
  <c r="BT54" i="20"/>
  <c r="BS52" i="20"/>
  <c r="BS54" i="20"/>
  <c r="BR52" i="20"/>
  <c r="BQ52" i="20"/>
  <c r="BP52" i="20"/>
  <c r="BP54" i="20"/>
  <c r="BO52" i="20"/>
  <c r="BO54" i="20"/>
  <c r="BN52" i="20"/>
  <c r="BN54" i="20" s="1"/>
  <c r="BM52" i="20"/>
  <c r="BL52" i="20"/>
  <c r="BL54" i="20"/>
  <c r="BL64" i="20" s="1"/>
  <c r="BL66" i="20" s="1"/>
  <c r="BK52" i="20"/>
  <c r="BJ52" i="20"/>
  <c r="BI52" i="20"/>
  <c r="BI54" i="20"/>
  <c r="BH52" i="20"/>
  <c r="BH54" i="20"/>
  <c r="BG52" i="20"/>
  <c r="BG54" i="20"/>
  <c r="BF52" i="20"/>
  <c r="BF54" i="20" s="1"/>
  <c r="BF64" i="20" s="1"/>
  <c r="BF66" i="20" s="1"/>
  <c r="BE52" i="20"/>
  <c r="BE54" i="20" s="1"/>
  <c r="BD52" i="20"/>
  <c r="BD54" i="20"/>
  <c r="BD64" i="20" s="1"/>
  <c r="BD66" i="20" s="1"/>
  <c r="BC52" i="20"/>
  <c r="BC54" i="20"/>
  <c r="BB52" i="20"/>
  <c r="BB54" i="20"/>
  <c r="BA52" i="20"/>
  <c r="AZ52" i="20"/>
  <c r="AY52" i="20"/>
  <c r="AY54" i="20" s="1"/>
  <c r="AX52" i="20"/>
  <c r="AX54" i="20" s="1"/>
  <c r="AW52" i="20"/>
  <c r="AW54" i="20" s="1"/>
  <c r="AW64" i="20" s="1"/>
  <c r="AW66" i="20" s="1"/>
  <c r="AV52" i="20"/>
  <c r="AV54" i="20"/>
  <c r="AU52" i="20"/>
  <c r="AT52" i="20"/>
  <c r="AS52" i="20"/>
  <c r="AS54" i="20"/>
  <c r="AR52" i="20"/>
  <c r="AQ52" i="20"/>
  <c r="AQ54" i="20" s="1"/>
  <c r="AP52" i="20"/>
  <c r="AP54" i="20"/>
  <c r="AO52" i="20"/>
  <c r="AO54" i="20"/>
  <c r="AN52" i="20"/>
  <c r="AN54" i="20"/>
  <c r="AN64" i="20" s="1"/>
  <c r="AN66" i="20" s="1"/>
  <c r="AM52" i="20"/>
  <c r="AM54" i="20" s="1"/>
  <c r="AL52" i="20"/>
  <c r="AK52" i="20"/>
  <c r="AK54" i="20"/>
  <c r="AJ52" i="20"/>
  <c r="AJ54" i="20" s="1"/>
  <c r="AI52" i="20"/>
  <c r="AI54" i="20" s="1"/>
  <c r="AH52" i="20"/>
  <c r="AH54" i="20" s="1"/>
  <c r="AG52" i="20"/>
  <c r="AF52" i="20"/>
  <c r="AF54" i="20" s="1"/>
  <c r="AE52" i="20"/>
  <c r="AD52" i="20"/>
  <c r="AD54" i="20" s="1"/>
  <c r="AC52" i="20"/>
  <c r="AC54" i="20" s="1"/>
  <c r="AB52" i="20"/>
  <c r="AB54" i="20"/>
  <c r="AA52" i="20"/>
  <c r="AA54" i="20" s="1"/>
  <c r="Z52" i="20"/>
  <c r="Y52" i="20"/>
  <c r="X52" i="20"/>
  <c r="W52" i="20"/>
  <c r="W54" i="20" s="1"/>
  <c r="V52" i="20"/>
  <c r="V54" i="20" s="1"/>
  <c r="U52" i="20"/>
  <c r="U54" i="20"/>
  <c r="T52" i="20"/>
  <c r="S52" i="20"/>
  <c r="S54" i="20" s="1"/>
  <c r="R52" i="20"/>
  <c r="R54" i="20"/>
  <c r="Q52" i="20"/>
  <c r="Q54" i="20" s="1"/>
  <c r="P52" i="20"/>
  <c r="P54" i="20" s="1"/>
  <c r="O52" i="20"/>
  <c r="O54" i="20" s="1"/>
  <c r="N52" i="20"/>
  <c r="N54" i="20"/>
  <c r="M52" i="20"/>
  <c r="M54" i="20" s="1"/>
  <c r="L52" i="20"/>
  <c r="K52" i="20"/>
  <c r="K54" i="20" s="1"/>
  <c r="J52" i="20"/>
  <c r="J54" i="20"/>
  <c r="I52" i="20"/>
  <c r="I54" i="20"/>
  <c r="H52" i="20"/>
  <c r="H54" i="20"/>
  <c r="G52" i="20"/>
  <c r="C61" i="20"/>
  <c r="C60" i="20"/>
  <c r="C59" i="20"/>
  <c r="C58" i="20"/>
  <c r="C57" i="20"/>
  <c r="C56" i="20"/>
  <c r="C53" i="20"/>
  <c r="C52" i="20"/>
  <c r="D52" i="20"/>
  <c r="D54" i="20" s="1"/>
  <c r="E52" i="20"/>
  <c r="F52" i="20"/>
  <c r="D53" i="20"/>
  <c r="E53" i="20"/>
  <c r="E54" i="20"/>
  <c r="F53" i="20"/>
  <c r="DA54" i="20"/>
  <c r="D55" i="20"/>
  <c r="E55" i="20"/>
  <c r="F55" i="20"/>
  <c r="D56" i="20"/>
  <c r="E56" i="20"/>
  <c r="F56" i="20"/>
  <c r="D57" i="20"/>
  <c r="E57" i="20"/>
  <c r="F57" i="20"/>
  <c r="D58" i="20"/>
  <c r="E58" i="20"/>
  <c r="F58" i="20"/>
  <c r="D59" i="20"/>
  <c r="E59" i="20"/>
  <c r="F59" i="20"/>
  <c r="D60" i="20"/>
  <c r="E60" i="20"/>
  <c r="F60" i="20"/>
  <c r="D61" i="20"/>
  <c r="E61" i="20"/>
  <c r="F61" i="20"/>
  <c r="D62" i="20"/>
  <c r="E62" i="20"/>
  <c r="F62" i="20"/>
  <c r="DA52" i="18"/>
  <c r="DA54" i="18"/>
  <c r="DA61" i="18" s="1"/>
  <c r="D55" i="18"/>
  <c r="E55" i="18"/>
  <c r="F55" i="18"/>
  <c r="F60" i="18" s="1"/>
  <c r="D56" i="18"/>
  <c r="E56" i="18"/>
  <c r="F56" i="18"/>
  <c r="D57" i="18"/>
  <c r="E57" i="18"/>
  <c r="F57" i="18"/>
  <c r="D58" i="18"/>
  <c r="E58" i="18"/>
  <c r="F58" i="18"/>
  <c r="D59" i="18"/>
  <c r="E59" i="18"/>
  <c r="F59" i="18"/>
  <c r="D62" i="18"/>
  <c r="DB62" i="18" s="1"/>
  <c r="E62" i="18"/>
  <c r="F62" i="18"/>
  <c r="D82" i="28"/>
  <c r="D61" i="28"/>
  <c r="D62" i="28"/>
  <c r="D63" i="28"/>
  <c r="D64" i="28"/>
  <c r="D65" i="28"/>
  <c r="G68" i="28"/>
  <c r="G100" i="28"/>
  <c r="H68" i="28"/>
  <c r="H100" i="28"/>
  <c r="I68" i="28"/>
  <c r="I100" i="28"/>
  <c r="J68" i="28"/>
  <c r="J100" i="28" s="1"/>
  <c r="K68" i="28"/>
  <c r="K100" i="28"/>
  <c r="L68" i="28"/>
  <c r="L100" i="28"/>
  <c r="M68" i="28"/>
  <c r="M100" i="28"/>
  <c r="N68" i="28"/>
  <c r="N100" i="28" s="1"/>
  <c r="O68" i="28"/>
  <c r="O100" i="28"/>
  <c r="P68" i="28"/>
  <c r="P100" i="28"/>
  <c r="Q68" i="28"/>
  <c r="Q100" i="28"/>
  <c r="R68" i="28"/>
  <c r="S68" i="28"/>
  <c r="S100" i="28"/>
  <c r="T68" i="28"/>
  <c r="T100" i="28"/>
  <c r="U68" i="28"/>
  <c r="U100" i="28"/>
  <c r="V68" i="28"/>
  <c r="V100" i="28" s="1"/>
  <c r="W68" i="28"/>
  <c r="W100" i="28"/>
  <c r="X68" i="28"/>
  <c r="X100" i="28"/>
  <c r="Y68" i="28"/>
  <c r="Y100" i="28"/>
  <c r="Z68" i="28"/>
  <c r="Z100" i="28" s="1"/>
  <c r="C68" i="28"/>
  <c r="D68" i="28"/>
  <c r="D100" i="28" s="1"/>
  <c r="C61" i="28"/>
  <c r="C62" i="28"/>
  <c r="C63" i="28"/>
  <c r="C64" i="28"/>
  <c r="C65" i="28"/>
  <c r="G61" i="28"/>
  <c r="G62" i="28"/>
  <c r="G63" i="28"/>
  <c r="G64" i="28"/>
  <c r="G65" i="28"/>
  <c r="H61" i="28"/>
  <c r="H62" i="28"/>
  <c r="H63" i="28"/>
  <c r="H64" i="28"/>
  <c r="H65" i="28"/>
  <c r="I61" i="28"/>
  <c r="I62" i="28"/>
  <c r="I63" i="28"/>
  <c r="I64" i="28"/>
  <c r="I65" i="28"/>
  <c r="I66" i="28"/>
  <c r="I98" i="28" s="1"/>
  <c r="J61" i="28"/>
  <c r="J66" i="28" s="1"/>
  <c r="J98" i="28" s="1"/>
  <c r="J62" i="28"/>
  <c r="J63" i="28"/>
  <c r="J64" i="28"/>
  <c r="J65" i="28"/>
  <c r="K61" i="28"/>
  <c r="K62" i="28"/>
  <c r="K63" i="28"/>
  <c r="K64" i="28"/>
  <c r="K65" i="28"/>
  <c r="L61" i="28"/>
  <c r="L66" i="28" s="1"/>
  <c r="L98" i="28" s="1"/>
  <c r="L62" i="28"/>
  <c r="L63" i="28"/>
  <c r="L64" i="28"/>
  <c r="L65" i="28"/>
  <c r="M61" i="28"/>
  <c r="M62" i="28"/>
  <c r="M63" i="28"/>
  <c r="M64" i="28"/>
  <c r="M65" i="28"/>
  <c r="N61" i="28"/>
  <c r="N62" i="28"/>
  <c r="N63" i="28"/>
  <c r="N64" i="28"/>
  <c r="N65" i="28"/>
  <c r="O61" i="28"/>
  <c r="O62" i="28"/>
  <c r="O63" i="28"/>
  <c r="O64" i="28"/>
  <c r="O65" i="28"/>
  <c r="P61" i="28"/>
  <c r="P62" i="28"/>
  <c r="P63" i="28"/>
  <c r="P64" i="28"/>
  <c r="P65" i="28"/>
  <c r="Q61" i="28"/>
  <c r="Q62" i="28"/>
  <c r="Q63" i="28"/>
  <c r="Q64" i="28"/>
  <c r="Q65" i="28"/>
  <c r="R61" i="28"/>
  <c r="R66" i="28" s="1"/>
  <c r="R98" i="28" s="1"/>
  <c r="R62" i="28"/>
  <c r="R63" i="28"/>
  <c r="R64" i="28"/>
  <c r="R65" i="28"/>
  <c r="S61" i="28"/>
  <c r="S62" i="28"/>
  <c r="S63" i="28"/>
  <c r="S64" i="28"/>
  <c r="S65" i="28"/>
  <c r="T61" i="28"/>
  <c r="T62" i="28"/>
  <c r="T63" i="28"/>
  <c r="T64" i="28"/>
  <c r="T65" i="28"/>
  <c r="U61" i="28"/>
  <c r="U62" i="28"/>
  <c r="U66" i="28"/>
  <c r="U98" i="28" s="1"/>
  <c r="U63" i="28"/>
  <c r="U64" i="28"/>
  <c r="U65" i="28"/>
  <c r="V61" i="28"/>
  <c r="V62" i="28"/>
  <c r="V63" i="28"/>
  <c r="V64" i="28"/>
  <c r="V65" i="28"/>
  <c r="W61" i="28"/>
  <c r="W62" i="28"/>
  <c r="W63" i="28"/>
  <c r="W64" i="28"/>
  <c r="W65" i="28"/>
  <c r="X61" i="28"/>
  <c r="X62" i="28"/>
  <c r="X63" i="28"/>
  <c r="X64" i="28"/>
  <c r="X65" i="28"/>
  <c r="Y61" i="28"/>
  <c r="Y62" i="28"/>
  <c r="Y63" i="28"/>
  <c r="Y64" i="28"/>
  <c r="Y65" i="28"/>
  <c r="Z61" i="28"/>
  <c r="Z62" i="28"/>
  <c r="Z63" i="28"/>
  <c r="Z64" i="28"/>
  <c r="Z65" i="28"/>
  <c r="Z66" i="28" s="1"/>
  <c r="Z98" i="28" s="1"/>
  <c r="D58" i="28"/>
  <c r="D59" i="28"/>
  <c r="E82" i="28"/>
  <c r="E83" i="28" s="1"/>
  <c r="E85" i="28" s="1"/>
  <c r="E61" i="28"/>
  <c r="E62" i="28"/>
  <c r="E63" i="28"/>
  <c r="E64" i="28"/>
  <c r="E65" i="28"/>
  <c r="E58" i="28"/>
  <c r="E60" i="28" s="1"/>
  <c r="E92" i="28" s="1"/>
  <c r="E59" i="28"/>
  <c r="E68" i="28"/>
  <c r="E100" i="28"/>
  <c r="F82" i="28"/>
  <c r="F61" i="28"/>
  <c r="F66" i="28"/>
  <c r="F62" i="28"/>
  <c r="F63" i="28"/>
  <c r="F64" i="28"/>
  <c r="F65" i="28"/>
  <c r="F58" i="28"/>
  <c r="F59" i="28"/>
  <c r="F68" i="28"/>
  <c r="F100" i="28"/>
  <c r="G58" i="28"/>
  <c r="G60" i="28" s="1"/>
  <c r="G92" i="28" s="1"/>
  <c r="G59" i="28"/>
  <c r="H58" i="28"/>
  <c r="H60" i="28"/>
  <c r="H59" i="28"/>
  <c r="I58" i="28"/>
  <c r="I59" i="28"/>
  <c r="J58" i="28"/>
  <c r="J60" i="28" s="1"/>
  <c r="J59" i="28"/>
  <c r="K58" i="28"/>
  <c r="K59" i="28"/>
  <c r="L58" i="28"/>
  <c r="L59" i="28"/>
  <c r="L60" i="28"/>
  <c r="L92" i="28"/>
  <c r="M58" i="28"/>
  <c r="M60" i="28"/>
  <c r="M92" i="28" s="1"/>
  <c r="M59" i="28"/>
  <c r="N58" i="28"/>
  <c r="N59" i="28"/>
  <c r="N60" i="28" s="1"/>
  <c r="N92" i="28" s="1"/>
  <c r="O58" i="28"/>
  <c r="O60" i="28"/>
  <c r="O92" i="28" s="1"/>
  <c r="O59" i="28"/>
  <c r="P58" i="28"/>
  <c r="P59" i="28"/>
  <c r="P60" i="28" s="1"/>
  <c r="Q58" i="28"/>
  <c r="Q59" i="28"/>
  <c r="R58" i="28"/>
  <c r="R60" i="28" s="1"/>
  <c r="R92" i="28" s="1"/>
  <c r="R59" i="28"/>
  <c r="S58" i="28"/>
  <c r="S59" i="28"/>
  <c r="S60" i="28" s="1"/>
  <c r="T58" i="28"/>
  <c r="T60" i="28" s="1"/>
  <c r="T59" i="28"/>
  <c r="U58" i="28"/>
  <c r="U59" i="28"/>
  <c r="V58" i="28"/>
  <c r="V60" i="28" s="1"/>
  <c r="V59" i="28"/>
  <c r="W58" i="28"/>
  <c r="W60" i="28" s="1"/>
  <c r="W92" i="28" s="1"/>
  <c r="W59" i="28"/>
  <c r="X58" i="28"/>
  <c r="X59" i="28"/>
  <c r="X60" i="28" s="1"/>
  <c r="Y58" i="28"/>
  <c r="Y59" i="28"/>
  <c r="Z58" i="28"/>
  <c r="Z60" i="28"/>
  <c r="Z92" i="28" s="1"/>
  <c r="Z59" i="28"/>
  <c r="C58" i="28"/>
  <c r="C59" i="28"/>
  <c r="AD76" i="28"/>
  <c r="AD58" i="28"/>
  <c r="AD60" i="28" s="1"/>
  <c r="AD59" i="28"/>
  <c r="AD82" i="28"/>
  <c r="AD61" i="28"/>
  <c r="AD62" i="28"/>
  <c r="AD63" i="28"/>
  <c r="AD64" i="28"/>
  <c r="AD65" i="28"/>
  <c r="AD68" i="28"/>
  <c r="AD100" i="28"/>
  <c r="AF76" i="28"/>
  <c r="AF58" i="28"/>
  <c r="AF59" i="28"/>
  <c r="AF60" i="28" s="1"/>
  <c r="AF82" i="28"/>
  <c r="AF61" i="28"/>
  <c r="AF62" i="28"/>
  <c r="AF63" i="28"/>
  <c r="AF64" i="28"/>
  <c r="AF65" i="28"/>
  <c r="AF68" i="28"/>
  <c r="AF100" i="28"/>
  <c r="AG76" i="28"/>
  <c r="AG83" i="28" s="1"/>
  <c r="AG85" i="28" s="1"/>
  <c r="AG58" i="28"/>
  <c r="AG60" i="28" s="1"/>
  <c r="AG59" i="28"/>
  <c r="AG82" i="28"/>
  <c r="AG61" i="28"/>
  <c r="AG62" i="28"/>
  <c r="AG63" i="28"/>
  <c r="AG64" i="28"/>
  <c r="AG65" i="28"/>
  <c r="AG68" i="28"/>
  <c r="AG100" i="28" s="1"/>
  <c r="AH76" i="28"/>
  <c r="AH83" i="28" s="1"/>
  <c r="AH85" i="28" s="1"/>
  <c r="AH58" i="28"/>
  <c r="AH60" i="28" s="1"/>
  <c r="AH59" i="28"/>
  <c r="AH82" i="28"/>
  <c r="AH61" i="28"/>
  <c r="AH62" i="28"/>
  <c r="AH63" i="28"/>
  <c r="AH64" i="28"/>
  <c r="AH65" i="28"/>
  <c r="AH68" i="28"/>
  <c r="AH100" i="28"/>
  <c r="AJ76" i="28"/>
  <c r="AJ58" i="28"/>
  <c r="AJ59" i="28"/>
  <c r="AJ60" i="28"/>
  <c r="AJ82" i="28"/>
  <c r="AJ61" i="28"/>
  <c r="AJ62" i="28"/>
  <c r="AJ63" i="28"/>
  <c r="AJ64" i="28"/>
  <c r="AJ65" i="28"/>
  <c r="AJ66" i="28"/>
  <c r="AJ68" i="28"/>
  <c r="AJ100" i="28" s="1"/>
  <c r="AM76" i="28"/>
  <c r="AM58" i="28"/>
  <c r="AM60" i="28"/>
  <c r="AM59" i="28"/>
  <c r="AM82" i="28"/>
  <c r="AM61" i="28"/>
  <c r="AM62" i="28"/>
  <c r="AM63" i="28"/>
  <c r="AM64" i="28"/>
  <c r="AM65" i="28"/>
  <c r="AM68" i="28"/>
  <c r="AM100" i="28" s="1"/>
  <c r="BF76" i="28"/>
  <c r="BF58" i="28"/>
  <c r="BF59" i="28"/>
  <c r="BF60" i="28"/>
  <c r="BF92" i="28"/>
  <c r="BF82" i="28"/>
  <c r="BF61" i="28"/>
  <c r="BF62" i="28"/>
  <c r="BF63" i="28"/>
  <c r="BF64" i="28"/>
  <c r="BF65" i="28"/>
  <c r="BF66" i="28"/>
  <c r="BF68" i="28"/>
  <c r="BF100" i="28" s="1"/>
  <c r="AC68" i="28"/>
  <c r="AC100" i="28" s="1"/>
  <c r="AC58" i="28"/>
  <c r="AC60" i="28" s="1"/>
  <c r="AC92" i="28" s="1"/>
  <c r="AC59" i="28"/>
  <c r="AC61" i="28"/>
  <c r="AC62" i="28"/>
  <c r="AC63" i="28"/>
  <c r="AC64" i="28"/>
  <c r="AC65" i="28"/>
  <c r="AE68" i="28"/>
  <c r="AE100" i="28"/>
  <c r="AE58" i="28"/>
  <c r="AE60" i="28" s="1"/>
  <c r="AE92" i="28"/>
  <c r="AE59" i="28"/>
  <c r="AE61" i="28"/>
  <c r="AE62" i="28"/>
  <c r="AE63" i="28"/>
  <c r="AE64" i="28"/>
  <c r="AE65" i="28"/>
  <c r="AI68" i="28"/>
  <c r="AI100" i="28"/>
  <c r="AI58" i="28"/>
  <c r="AI59" i="28"/>
  <c r="AI60" i="28" s="1"/>
  <c r="AI61" i="28"/>
  <c r="AI66" i="28" s="1"/>
  <c r="AI62" i="28"/>
  <c r="AI63" i="28"/>
  <c r="AI64" i="28"/>
  <c r="AI65" i="28"/>
  <c r="AK68" i="28"/>
  <c r="AK100" i="28" s="1"/>
  <c r="AK58" i="28"/>
  <c r="AK59" i="28"/>
  <c r="AK61" i="28"/>
  <c r="AK62" i="28"/>
  <c r="AK63" i="28"/>
  <c r="AK64" i="28"/>
  <c r="AK65" i="28"/>
  <c r="AL68" i="28"/>
  <c r="AL100" i="28" s="1"/>
  <c r="AL58" i="28"/>
  <c r="AL59" i="28"/>
  <c r="AL61" i="28"/>
  <c r="AL62" i="28"/>
  <c r="AL63" i="28"/>
  <c r="AL64" i="28"/>
  <c r="AL65" i="28"/>
  <c r="AN68" i="28"/>
  <c r="AN100" i="28"/>
  <c r="AN58" i="28"/>
  <c r="AN60" i="28"/>
  <c r="AN92" i="28" s="1"/>
  <c r="AN59" i="28"/>
  <c r="AN61" i="28"/>
  <c r="AN62" i="28"/>
  <c r="AN63" i="28"/>
  <c r="AN64" i="28"/>
  <c r="AN65" i="28"/>
  <c r="AO68" i="28"/>
  <c r="AO100" i="28" s="1"/>
  <c r="AO58" i="28"/>
  <c r="AO60" i="28"/>
  <c r="AO59" i="28"/>
  <c r="AO61" i="28"/>
  <c r="AO66" i="28" s="1"/>
  <c r="AO62" i="28"/>
  <c r="AO63" i="28"/>
  <c r="AO64" i="28"/>
  <c r="AO65" i="28"/>
  <c r="AP68" i="28"/>
  <c r="AP100" i="28"/>
  <c r="AP58" i="28"/>
  <c r="AP59" i="28"/>
  <c r="AP60" i="28" s="1"/>
  <c r="AP92" i="28" s="1"/>
  <c r="AP61" i="28"/>
  <c r="AP62" i="28"/>
  <c r="AP63" i="28"/>
  <c r="AP64" i="28"/>
  <c r="AP65" i="28"/>
  <c r="AQ68" i="28"/>
  <c r="AQ100" i="28"/>
  <c r="AQ58" i="28"/>
  <c r="AQ60" i="28"/>
  <c r="AQ59" i="28"/>
  <c r="AQ61" i="28"/>
  <c r="AQ62" i="28"/>
  <c r="AQ63" i="28"/>
  <c r="AQ64" i="28"/>
  <c r="AQ65" i="28"/>
  <c r="AR68" i="28"/>
  <c r="AR100" i="28"/>
  <c r="AR58" i="28"/>
  <c r="AR60" i="28" s="1"/>
  <c r="AR59" i="28"/>
  <c r="AR61" i="28"/>
  <c r="AR62" i="28"/>
  <c r="AR63" i="28"/>
  <c r="AR64" i="28"/>
  <c r="AR65" i="28"/>
  <c r="AS68" i="28"/>
  <c r="AS100" i="28" s="1"/>
  <c r="AS58" i="28"/>
  <c r="AS60" i="28" s="1"/>
  <c r="AS92" i="28" s="1"/>
  <c r="AS59" i="28"/>
  <c r="AS61" i="28"/>
  <c r="AS62" i="28"/>
  <c r="AS63" i="28"/>
  <c r="AS64" i="28"/>
  <c r="AS65" i="28"/>
  <c r="AT68" i="28"/>
  <c r="AT100" i="28" s="1"/>
  <c r="AT58" i="28"/>
  <c r="AT59" i="28"/>
  <c r="AT61" i="28"/>
  <c r="AT62" i="28"/>
  <c r="AT63" i="28"/>
  <c r="AT64" i="28"/>
  <c r="AT65" i="28"/>
  <c r="AU68" i="28"/>
  <c r="AU100" i="28" s="1"/>
  <c r="AU58" i="28"/>
  <c r="AU59" i="28"/>
  <c r="AU61" i="28"/>
  <c r="AU62" i="28"/>
  <c r="AU63" i="28"/>
  <c r="AU64" i="28"/>
  <c r="AU65" i="28"/>
  <c r="AU66" i="28" s="1"/>
  <c r="AU98" i="28" s="1"/>
  <c r="AV68" i="28"/>
  <c r="AV100" i="28" s="1"/>
  <c r="AV58" i="28"/>
  <c r="AV59" i="28"/>
  <c r="AV61" i="28"/>
  <c r="AV62" i="28"/>
  <c r="AV63" i="28"/>
  <c r="AV64" i="28"/>
  <c r="AV65" i="28"/>
  <c r="AW68" i="28"/>
  <c r="AW100" i="28"/>
  <c r="AW58" i="28"/>
  <c r="AW59" i="28"/>
  <c r="AW60" i="28"/>
  <c r="AW61" i="28"/>
  <c r="AW62" i="28"/>
  <c r="AW63" i="28"/>
  <c r="AW64" i="28"/>
  <c r="AW65" i="28"/>
  <c r="AX68" i="28"/>
  <c r="AX100" i="28"/>
  <c r="AX58" i="28"/>
  <c r="AX60" i="28" s="1"/>
  <c r="AX92" i="28" s="1"/>
  <c r="AX59" i="28"/>
  <c r="AX61" i="28"/>
  <c r="AX62" i="28"/>
  <c r="AX63" i="28"/>
  <c r="AX64" i="28"/>
  <c r="AX65" i="28"/>
  <c r="AY68" i="28"/>
  <c r="AY100" i="28"/>
  <c r="AY58" i="28"/>
  <c r="AY60" i="28" s="1"/>
  <c r="AY92" i="28" s="1"/>
  <c r="AY59" i="28"/>
  <c r="AY61" i="28"/>
  <c r="AY66" i="28" s="1"/>
  <c r="AY62" i="28"/>
  <c r="AY63" i="28"/>
  <c r="AY64" i="28"/>
  <c r="AY65" i="28"/>
  <c r="AZ68" i="28"/>
  <c r="AZ100" i="28" s="1"/>
  <c r="AZ58" i="28"/>
  <c r="AZ59" i="28"/>
  <c r="AZ61" i="28"/>
  <c r="AZ66" i="28" s="1"/>
  <c r="AZ98" i="28" s="1"/>
  <c r="AZ62" i="28"/>
  <c r="AZ63" i="28"/>
  <c r="AZ64" i="28"/>
  <c r="AZ65" i="28"/>
  <c r="BA68" i="28"/>
  <c r="BA100" i="28"/>
  <c r="BA58" i="28"/>
  <c r="BA59" i="28"/>
  <c r="BA60" i="28" s="1"/>
  <c r="BA61" i="28"/>
  <c r="BA62" i="28"/>
  <c r="BA63" i="28"/>
  <c r="BA64" i="28"/>
  <c r="BA65" i="28"/>
  <c r="BB68" i="28"/>
  <c r="BB100" i="28"/>
  <c r="BB58" i="28"/>
  <c r="BB60" i="28" s="1"/>
  <c r="BB59" i="28"/>
  <c r="BB61" i="28"/>
  <c r="BB66" i="28" s="1"/>
  <c r="BB98" i="28" s="1"/>
  <c r="BB62" i="28"/>
  <c r="BB63" i="28"/>
  <c r="BB64" i="28"/>
  <c r="BB65" i="28"/>
  <c r="BC68" i="28"/>
  <c r="BC100" i="28"/>
  <c r="BC58" i="28"/>
  <c r="BC59" i="28"/>
  <c r="BC60" i="28" s="1"/>
  <c r="BC92" i="28" s="1"/>
  <c r="BC61" i="28"/>
  <c r="BC62" i="28"/>
  <c r="BC63" i="28"/>
  <c r="BC64" i="28"/>
  <c r="BC65" i="28"/>
  <c r="BD68" i="28"/>
  <c r="BD100" i="28" s="1"/>
  <c r="BD58" i="28"/>
  <c r="BD60" i="28"/>
  <c r="BD59" i="28"/>
  <c r="BD61" i="28"/>
  <c r="BD62" i="28"/>
  <c r="BD63" i="28"/>
  <c r="BD64" i="28"/>
  <c r="BD65" i="28"/>
  <c r="BE68" i="28"/>
  <c r="BE100" i="28"/>
  <c r="BE58" i="28"/>
  <c r="BE60" i="28"/>
  <c r="BE92" i="28"/>
  <c r="BE59" i="28"/>
  <c r="BE61" i="28"/>
  <c r="BE66" i="28" s="1"/>
  <c r="BE62" i="28"/>
  <c r="BE63" i="28"/>
  <c r="BE64" i="28"/>
  <c r="BE65" i="28"/>
  <c r="BG68" i="28"/>
  <c r="BG100" i="28" s="1"/>
  <c r="BG58" i="28"/>
  <c r="BG60" i="28" s="1"/>
  <c r="BG59" i="28"/>
  <c r="BG61" i="28"/>
  <c r="BG66" i="28" s="1"/>
  <c r="BG98" i="28" s="1"/>
  <c r="BG99" i="28" s="1"/>
  <c r="BG62" i="28"/>
  <c r="BG63" i="28"/>
  <c r="BG64" i="28"/>
  <c r="BG65" i="28"/>
  <c r="BH68" i="28"/>
  <c r="BH100" i="28"/>
  <c r="BH58" i="28"/>
  <c r="BH60" i="28"/>
  <c r="BH92" i="28" s="1"/>
  <c r="BH59" i="28"/>
  <c r="BH61" i="28"/>
  <c r="BH62" i="28"/>
  <c r="BH63" i="28"/>
  <c r="BH64" i="28"/>
  <c r="BH65" i="28"/>
  <c r="AA76" i="28"/>
  <c r="AA83" i="28" s="1"/>
  <c r="AA85" i="28" s="1"/>
  <c r="AA58" i="28"/>
  <c r="AA60" i="28"/>
  <c r="AA59" i="28"/>
  <c r="AB76" i="28"/>
  <c r="AB83" i="28" s="1"/>
  <c r="AB85" i="28" s="1"/>
  <c r="AB58" i="28"/>
  <c r="AB60" i="28" s="1"/>
  <c r="AB59" i="28"/>
  <c r="AA82" i="28"/>
  <c r="AB82" i="28"/>
  <c r="BI84" i="28"/>
  <c r="AA61" i="28"/>
  <c r="AA62" i="28"/>
  <c r="AA66" i="28" s="1"/>
  <c r="AA98" i="28" s="1"/>
  <c r="AA63" i="28"/>
  <c r="AA64" i="28"/>
  <c r="AA65" i="28"/>
  <c r="AB61" i="28"/>
  <c r="AB66" i="28" s="1"/>
  <c r="AB98" i="28" s="1"/>
  <c r="AB62" i="28"/>
  <c r="AB63" i="28"/>
  <c r="AB64" i="28"/>
  <c r="AB65" i="28"/>
  <c r="AA68" i="28"/>
  <c r="AA100" i="28" s="1"/>
  <c r="AB68" i="28"/>
  <c r="AB100" i="28" s="1"/>
  <c r="BI4" i="28"/>
  <c r="BI5" i="28"/>
  <c r="BI6" i="28"/>
  <c r="BI7" i="28"/>
  <c r="BI8" i="28"/>
  <c r="BI9" i="28"/>
  <c r="BI10" i="28"/>
  <c r="BI11" i="28"/>
  <c r="BI12" i="28"/>
  <c r="BI13" i="28"/>
  <c r="BI14" i="28"/>
  <c r="BI15" i="28"/>
  <c r="BI16" i="28"/>
  <c r="BI17" i="28"/>
  <c r="BI18" i="28"/>
  <c r="BI20" i="28"/>
  <c r="BI23" i="28"/>
  <c r="BI24" i="28"/>
  <c r="BI62" i="28" s="1"/>
  <c r="BI29" i="28"/>
  <c r="BI63" i="28" s="1"/>
  <c r="BI30" i="28"/>
  <c r="BI64" i="28"/>
  <c r="BI32" i="28"/>
  <c r="BI25" i="28"/>
  <c r="BI26" i="28"/>
  <c r="BI27" i="28"/>
  <c r="BI28" i="28"/>
  <c r="BI33" i="28"/>
  <c r="BI34" i="28"/>
  <c r="BI36" i="28"/>
  <c r="BI37" i="28"/>
  <c r="BI38" i="28"/>
  <c r="BI39" i="28"/>
  <c r="BI41" i="28"/>
  <c r="BI31" i="28"/>
  <c r="BI35" i="28"/>
  <c r="BI68" i="28" s="1"/>
  <c r="C83" i="28"/>
  <c r="C85" i="28" s="1"/>
  <c r="F83" i="28"/>
  <c r="F85" i="28"/>
  <c r="G83" i="28"/>
  <c r="G85" i="28"/>
  <c r="H83" i="28"/>
  <c r="H85" i="28" s="1"/>
  <c r="I83" i="28"/>
  <c r="I85" i="28" s="1"/>
  <c r="J83" i="28"/>
  <c r="J85" i="28" s="1"/>
  <c r="K83" i="28"/>
  <c r="K85" i="28"/>
  <c r="L83" i="28"/>
  <c r="L85" i="28" s="1"/>
  <c r="M83" i="28"/>
  <c r="M85" i="28" s="1"/>
  <c r="N83" i="28"/>
  <c r="N85" i="28"/>
  <c r="O83" i="28"/>
  <c r="O85" i="28"/>
  <c r="P83" i="28"/>
  <c r="P85" i="28" s="1"/>
  <c r="Q83" i="28"/>
  <c r="Q85" i="28" s="1"/>
  <c r="R83" i="28"/>
  <c r="R85" i="28"/>
  <c r="S83" i="28"/>
  <c r="S85" i="28"/>
  <c r="T83" i="28"/>
  <c r="T85" i="28" s="1"/>
  <c r="U83" i="28"/>
  <c r="U85" i="28" s="1"/>
  <c r="V83" i="28"/>
  <c r="V85" i="28"/>
  <c r="W83" i="28"/>
  <c r="W85" i="28"/>
  <c r="X83" i="28"/>
  <c r="X85" i="28" s="1"/>
  <c r="Y83" i="28"/>
  <c r="Y85" i="28" s="1"/>
  <c r="Z83" i="28"/>
  <c r="Z85" i="28" s="1"/>
  <c r="AC83" i="28"/>
  <c r="AC85" i="28"/>
  <c r="AD83" i="28"/>
  <c r="AD85" i="28"/>
  <c r="AE83" i="28"/>
  <c r="AE85" i="28" s="1"/>
  <c r="AF83" i="28"/>
  <c r="AF85" i="28" s="1"/>
  <c r="AI83" i="28"/>
  <c r="AI85" i="28"/>
  <c r="AK83" i="28"/>
  <c r="AK85" i="28"/>
  <c r="AL83" i="28"/>
  <c r="AL85" i="28" s="1"/>
  <c r="AN83" i="28"/>
  <c r="AN85" i="28" s="1"/>
  <c r="AO83" i="28"/>
  <c r="AO85" i="28"/>
  <c r="AP83" i="28"/>
  <c r="AP85" i="28"/>
  <c r="AQ83" i="28"/>
  <c r="AQ85" i="28" s="1"/>
  <c r="AR83" i="28"/>
  <c r="AR85" i="28" s="1"/>
  <c r="AS83" i="28"/>
  <c r="AS85" i="28"/>
  <c r="AT83" i="28"/>
  <c r="AT85" i="28"/>
  <c r="AU83" i="28"/>
  <c r="AU85" i="28" s="1"/>
  <c r="AV83" i="28"/>
  <c r="AV85" i="28" s="1"/>
  <c r="AW83" i="28"/>
  <c r="AW85" i="28"/>
  <c r="AX83" i="28"/>
  <c r="AX85" i="28"/>
  <c r="AY83" i="28"/>
  <c r="AY85" i="28" s="1"/>
  <c r="AZ83" i="28"/>
  <c r="AZ85" i="28" s="1"/>
  <c r="BA83" i="28"/>
  <c r="BA85" i="28"/>
  <c r="BB83" i="28"/>
  <c r="BB85" i="28"/>
  <c r="BC83" i="28"/>
  <c r="BC85" i="28" s="1"/>
  <c r="BD83" i="28"/>
  <c r="BD85" i="28" s="1"/>
  <c r="BE83" i="28"/>
  <c r="BE85" i="28"/>
  <c r="BG83" i="28"/>
  <c r="BG85" i="28"/>
  <c r="BH83" i="28"/>
  <c r="BH85" i="28" s="1"/>
  <c r="C21" i="28"/>
  <c r="C44" i="28" s="1"/>
  <c r="D21" i="28"/>
  <c r="E21" i="28"/>
  <c r="E44" i="28" s="1"/>
  <c r="F21" i="28"/>
  <c r="G21" i="28"/>
  <c r="G44" i="28" s="1"/>
  <c r="H21" i="28"/>
  <c r="I21" i="28"/>
  <c r="I44" i="28" s="1"/>
  <c r="J21" i="28"/>
  <c r="J44" i="28" s="1"/>
  <c r="K21" i="28"/>
  <c r="L21" i="28"/>
  <c r="L44" i="28" s="1"/>
  <c r="M21" i="28"/>
  <c r="N21" i="28"/>
  <c r="N44" i="28"/>
  <c r="O21" i="28"/>
  <c r="P21" i="28"/>
  <c r="Q21" i="28"/>
  <c r="R21" i="28"/>
  <c r="S21" i="28"/>
  <c r="S44" i="28" s="1"/>
  <c r="T21" i="28"/>
  <c r="T44" i="28" s="1"/>
  <c r="U21" i="28"/>
  <c r="V21" i="28"/>
  <c r="V44" i="28" s="1"/>
  <c r="W21" i="28"/>
  <c r="X21" i="28"/>
  <c r="Y21" i="28"/>
  <c r="Y44" i="28" s="1"/>
  <c r="Z21" i="28"/>
  <c r="AA21" i="28"/>
  <c r="AB21" i="28"/>
  <c r="AB44" i="28" s="1"/>
  <c r="AC21" i="28"/>
  <c r="AC44" i="28" s="1"/>
  <c r="AD21" i="28"/>
  <c r="AE21" i="28"/>
  <c r="AF21" i="28"/>
  <c r="AG21" i="28"/>
  <c r="AH21" i="28"/>
  <c r="AI21" i="28"/>
  <c r="AI44" i="28" s="1"/>
  <c r="AJ21" i="28"/>
  <c r="AK21" i="28"/>
  <c r="AK44" i="28" s="1"/>
  <c r="AL21" i="28"/>
  <c r="AL44" i="28"/>
  <c r="AM21" i="28"/>
  <c r="AN21" i="28"/>
  <c r="AO21" i="28"/>
  <c r="AP21" i="28"/>
  <c r="AQ21" i="28"/>
  <c r="AR21" i="28"/>
  <c r="AS21" i="28"/>
  <c r="AS44" i="28" s="1"/>
  <c r="AT21" i="28"/>
  <c r="AU21" i="28"/>
  <c r="AU44" i="28" s="1"/>
  <c r="AV21" i="28"/>
  <c r="AW21" i="28"/>
  <c r="AX21" i="28"/>
  <c r="AX44" i="28" s="1"/>
  <c r="AY21" i="28"/>
  <c r="AZ21" i="28"/>
  <c r="AZ44" i="28" s="1"/>
  <c r="BA21" i="28"/>
  <c r="BB21" i="28"/>
  <c r="BC21" i="28"/>
  <c r="BD21" i="28"/>
  <c r="BD44" i="28" s="1"/>
  <c r="BE21" i="28"/>
  <c r="BF21" i="28"/>
  <c r="BG21" i="28"/>
  <c r="BG44" i="28" s="1"/>
  <c r="BH21" i="28"/>
  <c r="C42" i="28"/>
  <c r="D42" i="28"/>
  <c r="D44" i="28" s="1"/>
  <c r="E42" i="28"/>
  <c r="F42" i="28"/>
  <c r="G42" i="28"/>
  <c r="H42" i="28"/>
  <c r="I42" i="28"/>
  <c r="J42" i="28"/>
  <c r="K42" i="28"/>
  <c r="K44" i="28" s="1"/>
  <c r="L42" i="28"/>
  <c r="M42" i="28"/>
  <c r="N42" i="28"/>
  <c r="O42" i="28"/>
  <c r="O44" i="28"/>
  <c r="P42" i="28"/>
  <c r="P44" i="28" s="1"/>
  <c r="Q42" i="28"/>
  <c r="Q44" i="28" s="1"/>
  <c r="R42" i="28"/>
  <c r="S42" i="28"/>
  <c r="T42" i="28"/>
  <c r="U42" i="28"/>
  <c r="U44" i="28" s="1"/>
  <c r="V42" i="28"/>
  <c r="W42" i="28"/>
  <c r="W44" i="28"/>
  <c r="X42" i="28"/>
  <c r="Y42" i="28"/>
  <c r="Z42" i="28"/>
  <c r="AA42" i="28"/>
  <c r="AA44" i="28"/>
  <c r="AB42" i="28"/>
  <c r="AC42" i="28"/>
  <c r="AD42" i="28"/>
  <c r="AD44" i="28" s="1"/>
  <c r="AE42" i="28"/>
  <c r="AE44" i="28"/>
  <c r="AF42" i="28"/>
  <c r="AG42" i="28"/>
  <c r="AH42" i="28"/>
  <c r="AH44" i="28"/>
  <c r="AI42" i="28"/>
  <c r="AJ42" i="28"/>
  <c r="AK42" i="28"/>
  <c r="AL42" i="28"/>
  <c r="AM42" i="28"/>
  <c r="AN42" i="28"/>
  <c r="AN44" i="28"/>
  <c r="AO42" i="28"/>
  <c r="AP42" i="28"/>
  <c r="AQ42" i="28"/>
  <c r="AR42" i="28"/>
  <c r="AS42" i="28"/>
  <c r="AT42" i="28"/>
  <c r="AT44" i="28" s="1"/>
  <c r="AU42" i="28"/>
  <c r="AV42" i="28"/>
  <c r="AW42" i="28"/>
  <c r="AW44" i="28" s="1"/>
  <c r="AX42" i="28"/>
  <c r="AY42" i="28"/>
  <c r="AZ42" i="28"/>
  <c r="BA42" i="28"/>
  <c r="BA44" i="28"/>
  <c r="BB42" i="28"/>
  <c r="BC42" i="28"/>
  <c r="BD42" i="28"/>
  <c r="BE42" i="28"/>
  <c r="BF42" i="28"/>
  <c r="BF44" i="28" s="1"/>
  <c r="BG42" i="28"/>
  <c r="BH42" i="28"/>
  <c r="H44" i="28"/>
  <c r="AP44" i="28"/>
  <c r="AV44" i="28"/>
  <c r="BB44" i="28"/>
  <c r="E57" i="27"/>
  <c r="E58" i="27"/>
  <c r="E88" i="27" s="1"/>
  <c r="E60" i="27"/>
  <c r="E90" i="27"/>
  <c r="E61" i="27"/>
  <c r="E62" i="27"/>
  <c r="E63" i="27"/>
  <c r="E93" i="27" s="1"/>
  <c r="E64" i="27"/>
  <c r="E94" i="27" s="1"/>
  <c r="E67" i="27"/>
  <c r="E97" i="27"/>
  <c r="F57" i="27"/>
  <c r="F58" i="27"/>
  <c r="F88" i="27" s="1"/>
  <c r="F60" i="27"/>
  <c r="F90" i="27"/>
  <c r="F61" i="27"/>
  <c r="F65" i="27" s="1"/>
  <c r="F62" i="27"/>
  <c r="F92" i="27"/>
  <c r="F63" i="27"/>
  <c r="F93" i="27" s="1"/>
  <c r="F64" i="27"/>
  <c r="F67" i="27"/>
  <c r="F97" i="27"/>
  <c r="T57" i="27"/>
  <c r="T87" i="27" s="1"/>
  <c r="T58" i="27"/>
  <c r="T60" i="27"/>
  <c r="T61" i="27"/>
  <c r="T91" i="27" s="1"/>
  <c r="T62" i="27"/>
  <c r="T92" i="27"/>
  <c r="T63" i="27"/>
  <c r="T93" i="27" s="1"/>
  <c r="T64" i="27"/>
  <c r="T94" i="27" s="1"/>
  <c r="T67" i="27"/>
  <c r="T97" i="27" s="1"/>
  <c r="C57" i="27"/>
  <c r="C87" i="27"/>
  <c r="C89" i="27"/>
  <c r="C58" i="27"/>
  <c r="C88" i="27"/>
  <c r="C60" i="27"/>
  <c r="C90" i="27" s="1"/>
  <c r="C61" i="27"/>
  <c r="C91" i="27" s="1"/>
  <c r="C62" i="27"/>
  <c r="C92" i="27"/>
  <c r="C63" i="27"/>
  <c r="C64" i="27"/>
  <c r="C94" i="27" s="1"/>
  <c r="C67" i="27"/>
  <c r="C97" i="27" s="1"/>
  <c r="D57" i="27"/>
  <c r="D87" i="27"/>
  <c r="D58" i="27"/>
  <c r="D60" i="27"/>
  <c r="D90" i="27" s="1"/>
  <c r="D61" i="27"/>
  <c r="D91" i="27" s="1"/>
  <c r="D62" i="27"/>
  <c r="D92" i="27"/>
  <c r="D63" i="27"/>
  <c r="D93" i="27"/>
  <c r="D64" i="27"/>
  <c r="D94" i="27" s="1"/>
  <c r="D67" i="27"/>
  <c r="D97" i="27" s="1"/>
  <c r="G57" i="27"/>
  <c r="G87" i="27"/>
  <c r="G58" i="27"/>
  <c r="G60" i="27"/>
  <c r="G90" i="27" s="1"/>
  <c r="G95" i="27" s="1"/>
  <c r="G61" i="27"/>
  <c r="G91" i="27" s="1"/>
  <c r="G62" i="27"/>
  <c r="G92" i="27"/>
  <c r="G63" i="27"/>
  <c r="G93" i="27" s="1"/>
  <c r="G64" i="27"/>
  <c r="G94" i="27" s="1"/>
  <c r="G67" i="27"/>
  <c r="G97" i="27" s="1"/>
  <c r="H57" i="27"/>
  <c r="H58" i="27"/>
  <c r="H88" i="27" s="1"/>
  <c r="H60" i="27"/>
  <c r="H90" i="27" s="1"/>
  <c r="H61" i="27"/>
  <c r="H91" i="27" s="1"/>
  <c r="H62" i="27"/>
  <c r="H92" i="27"/>
  <c r="H63" i="27"/>
  <c r="H93" i="27" s="1"/>
  <c r="H64" i="27"/>
  <c r="H94" i="27" s="1"/>
  <c r="H67" i="27"/>
  <c r="H97" i="27" s="1"/>
  <c r="I57" i="27"/>
  <c r="I58" i="27"/>
  <c r="I88" i="27" s="1"/>
  <c r="I60" i="27"/>
  <c r="I90" i="27"/>
  <c r="I61" i="27"/>
  <c r="I91" i="27" s="1"/>
  <c r="I62" i="27"/>
  <c r="I92" i="27"/>
  <c r="I63" i="27"/>
  <c r="I93" i="27" s="1"/>
  <c r="I64" i="27"/>
  <c r="I94" i="27" s="1"/>
  <c r="I67" i="27"/>
  <c r="I97" i="27" s="1"/>
  <c r="J57" i="27"/>
  <c r="J87" i="27"/>
  <c r="J89" i="27"/>
  <c r="J58" i="27"/>
  <c r="J88" i="27"/>
  <c r="J60" i="27"/>
  <c r="J61" i="27"/>
  <c r="J91" i="27" s="1"/>
  <c r="J62" i="27"/>
  <c r="J92" i="27"/>
  <c r="J63" i="27"/>
  <c r="J93" i="27" s="1"/>
  <c r="J64" i="27"/>
  <c r="J94" i="27" s="1"/>
  <c r="J67" i="27"/>
  <c r="J97" i="27" s="1"/>
  <c r="K57" i="27"/>
  <c r="K87" i="27"/>
  <c r="K89" i="27" s="1"/>
  <c r="K58" i="27"/>
  <c r="K88" i="27"/>
  <c r="K60" i="27"/>
  <c r="K61" i="27"/>
  <c r="K91" i="27" s="1"/>
  <c r="K62" i="27"/>
  <c r="K92" i="27"/>
  <c r="K63" i="27"/>
  <c r="K93" i="27" s="1"/>
  <c r="K64" i="27"/>
  <c r="K94" i="27" s="1"/>
  <c r="K67" i="27"/>
  <c r="K97" i="27" s="1"/>
  <c r="L57" i="27"/>
  <c r="L87" i="27"/>
  <c r="L58" i="27"/>
  <c r="L88" i="27" s="1"/>
  <c r="L60" i="27"/>
  <c r="L90" i="27" s="1"/>
  <c r="L61" i="27"/>
  <c r="L91" i="27" s="1"/>
  <c r="L62" i="27"/>
  <c r="L92" i="27"/>
  <c r="L63" i="27"/>
  <c r="L93" i="27" s="1"/>
  <c r="L64" i="27"/>
  <c r="L94" i="27" s="1"/>
  <c r="L67" i="27"/>
  <c r="L97" i="27" s="1"/>
  <c r="M57" i="27"/>
  <c r="M58" i="27"/>
  <c r="M88" i="27"/>
  <c r="M60" i="27"/>
  <c r="M61" i="27"/>
  <c r="M91" i="27" s="1"/>
  <c r="M62" i="27"/>
  <c r="M92" i="27" s="1"/>
  <c r="M63" i="27"/>
  <c r="M93" i="27"/>
  <c r="M64" i="27"/>
  <c r="M94" i="27" s="1"/>
  <c r="M67" i="27"/>
  <c r="M97" i="27" s="1"/>
  <c r="N57" i="27"/>
  <c r="N87" i="27" s="1"/>
  <c r="N58" i="27"/>
  <c r="N60" i="27"/>
  <c r="N90" i="27" s="1"/>
  <c r="N61" i="27"/>
  <c r="N91" i="27" s="1"/>
  <c r="N62" i="27"/>
  <c r="N92" i="27" s="1"/>
  <c r="N63" i="27"/>
  <c r="N93" i="27"/>
  <c r="N64" i="27"/>
  <c r="N67" i="27"/>
  <c r="N97" i="27" s="1"/>
  <c r="O57" i="27"/>
  <c r="O87" i="27" s="1"/>
  <c r="O89" i="27" s="1"/>
  <c r="O58" i="27"/>
  <c r="O88" i="27"/>
  <c r="O60" i="27"/>
  <c r="O61" i="27"/>
  <c r="O91" i="27" s="1"/>
  <c r="O62" i="27"/>
  <c r="O92" i="27" s="1"/>
  <c r="O63" i="27"/>
  <c r="O93" i="27"/>
  <c r="O64" i="27"/>
  <c r="O94" i="27" s="1"/>
  <c r="O67" i="27"/>
  <c r="O97" i="27" s="1"/>
  <c r="P57" i="27"/>
  <c r="P87" i="27" s="1"/>
  <c r="P58" i="27"/>
  <c r="P88" i="27"/>
  <c r="P60" i="27"/>
  <c r="P61" i="27"/>
  <c r="P91" i="27"/>
  <c r="P62" i="27"/>
  <c r="P92" i="27"/>
  <c r="P63" i="27"/>
  <c r="P93" i="27"/>
  <c r="P64" i="27"/>
  <c r="P94" i="27"/>
  <c r="P67" i="27"/>
  <c r="P97" i="27"/>
  <c r="Q57" i="27"/>
  <c r="Q87" i="27"/>
  <c r="Q58" i="27"/>
  <c r="Q88" i="27"/>
  <c r="Q89" i="27"/>
  <c r="Q60" i="27"/>
  <c r="Q61" i="27"/>
  <c r="Q91" i="27" s="1"/>
  <c r="Q62" i="27"/>
  <c r="Q92" i="27" s="1"/>
  <c r="Q63" i="27"/>
  <c r="Q93" i="27"/>
  <c r="Q64" i="27"/>
  <c r="Q94" i="27"/>
  <c r="Q67" i="27"/>
  <c r="Q97" i="27"/>
  <c r="R57" i="27"/>
  <c r="R87" i="27"/>
  <c r="R58" i="27"/>
  <c r="R88" i="27"/>
  <c r="R60" i="27"/>
  <c r="R90" i="27"/>
  <c r="R61" i="27"/>
  <c r="R91" i="27"/>
  <c r="R62" i="27"/>
  <c r="R92" i="27"/>
  <c r="R63" i="27"/>
  <c r="R93" i="27"/>
  <c r="R64" i="27"/>
  <c r="R94" i="27"/>
  <c r="R67" i="27"/>
  <c r="R97" i="27"/>
  <c r="S57" i="27"/>
  <c r="S58" i="27"/>
  <c r="S88" i="27"/>
  <c r="S60" i="27"/>
  <c r="S90" i="27" s="1"/>
  <c r="S61" i="27"/>
  <c r="S62" i="27"/>
  <c r="S92" i="27"/>
  <c r="S63" i="27"/>
  <c r="S93" i="27"/>
  <c r="S64" i="27"/>
  <c r="S94" i="27" s="1"/>
  <c r="S67" i="27"/>
  <c r="S97" i="27"/>
  <c r="U57" i="27"/>
  <c r="U87" i="27"/>
  <c r="U58" i="27"/>
  <c r="U88" i="27"/>
  <c r="U60" i="27"/>
  <c r="U90" i="27" s="1"/>
  <c r="U61" i="27"/>
  <c r="U62" i="27"/>
  <c r="U92" i="27" s="1"/>
  <c r="U63" i="27"/>
  <c r="U93" i="27" s="1"/>
  <c r="U64" i="27"/>
  <c r="U94" i="27"/>
  <c r="U67" i="27"/>
  <c r="V57" i="27"/>
  <c r="V59" i="27" s="1"/>
  <c r="V58" i="27"/>
  <c r="V88" i="27"/>
  <c r="V60" i="27"/>
  <c r="V61" i="27"/>
  <c r="V91" i="27" s="1"/>
  <c r="V62" i="27"/>
  <c r="V92" i="27"/>
  <c r="V63" i="27"/>
  <c r="V93" i="27" s="1"/>
  <c r="V64" i="27"/>
  <c r="V94" i="27"/>
  <c r="V67" i="27"/>
  <c r="V97" i="27"/>
  <c r="W57" i="27"/>
  <c r="W87" i="27"/>
  <c r="W58" i="27"/>
  <c r="W60" i="27"/>
  <c r="W61" i="27"/>
  <c r="W91" i="27"/>
  <c r="W62" i="27"/>
  <c r="W92" i="27"/>
  <c r="W63" i="27"/>
  <c r="W93" i="27"/>
  <c r="W64" i="27"/>
  <c r="W94" i="27" s="1"/>
  <c r="W67" i="27"/>
  <c r="W97" i="27"/>
  <c r="X57" i="27"/>
  <c r="X58" i="27"/>
  <c r="X88" i="27" s="1"/>
  <c r="X60" i="27"/>
  <c r="X90" i="27"/>
  <c r="X61" i="27"/>
  <c r="X62" i="27"/>
  <c r="X92" i="27"/>
  <c r="X63" i="27"/>
  <c r="X93" i="27"/>
  <c r="X64" i="27"/>
  <c r="X94" i="27"/>
  <c r="X67" i="27"/>
  <c r="X97" i="27"/>
  <c r="Y57" i="27"/>
  <c r="Y58" i="27"/>
  <c r="Y88" i="27" s="1"/>
  <c r="Y60" i="27"/>
  <c r="Y90" i="27"/>
  <c r="Y61" i="27"/>
  <c r="Y62" i="27"/>
  <c r="Y92" i="27"/>
  <c r="Y63" i="27"/>
  <c r="Y93" i="27"/>
  <c r="Y64" i="27"/>
  <c r="Y94" i="27"/>
  <c r="Y67" i="27"/>
  <c r="Y97" i="27"/>
  <c r="Z57" i="27"/>
  <c r="Z87" i="27" s="1"/>
  <c r="Z89" i="27" s="1"/>
  <c r="Z59" i="27"/>
  <c r="Z58" i="27"/>
  <c r="Z88" i="27"/>
  <c r="Z60" i="27"/>
  <c r="Z90" i="27"/>
  <c r="Z61" i="27"/>
  <c r="Z91" i="27" s="1"/>
  <c r="Z62" i="27"/>
  <c r="Z92" i="27"/>
  <c r="Z63" i="27"/>
  <c r="Z93" i="27"/>
  <c r="Z64" i="27"/>
  <c r="Z94" i="27" s="1"/>
  <c r="Z67" i="27"/>
  <c r="Z97" i="27" s="1"/>
  <c r="AA57" i="27"/>
  <c r="AA87" i="27"/>
  <c r="AA58" i="27"/>
  <c r="AA59" i="27" s="1"/>
  <c r="AA88" i="27"/>
  <c r="AA89" i="27" s="1"/>
  <c r="AA60" i="27"/>
  <c r="AA61" i="27"/>
  <c r="AA91" i="27" s="1"/>
  <c r="AA62" i="27"/>
  <c r="AA92" i="27"/>
  <c r="AA63" i="27"/>
  <c r="AA93" i="27"/>
  <c r="AA64" i="27"/>
  <c r="AA94" i="27" s="1"/>
  <c r="AA67" i="27"/>
  <c r="AA97" i="27" s="1"/>
  <c r="AB57" i="27"/>
  <c r="AB87" i="27"/>
  <c r="AB58" i="27"/>
  <c r="AB88" i="27"/>
  <c r="AB89" i="27" s="1"/>
  <c r="AB60" i="27"/>
  <c r="AB61" i="27"/>
  <c r="AB91" i="27" s="1"/>
  <c r="AB62" i="27"/>
  <c r="AB92" i="27"/>
  <c r="AB63" i="27"/>
  <c r="AB93" i="27"/>
  <c r="AB64" i="27"/>
  <c r="AB94" i="27" s="1"/>
  <c r="AB67" i="27"/>
  <c r="AB97" i="27" s="1"/>
  <c r="AC57" i="27"/>
  <c r="AC87" i="27"/>
  <c r="AC58" i="27"/>
  <c r="AC59" i="27"/>
  <c r="AC88" i="27"/>
  <c r="AC60" i="27"/>
  <c r="AC90" i="27" s="1"/>
  <c r="AC61" i="27"/>
  <c r="AC91" i="27"/>
  <c r="AC62" i="27"/>
  <c r="AC92" i="27"/>
  <c r="AC63" i="27"/>
  <c r="AC64" i="27"/>
  <c r="AC94" i="27" s="1"/>
  <c r="AC67" i="27"/>
  <c r="AC97" i="27"/>
  <c r="AD57" i="27"/>
  <c r="AD87" i="27"/>
  <c r="AD58" i="27"/>
  <c r="AD60" i="27"/>
  <c r="AD90" i="27"/>
  <c r="AD95" i="27" s="1"/>
  <c r="AD61" i="27"/>
  <c r="AD91" i="27"/>
  <c r="AD62" i="27"/>
  <c r="AD92" i="27" s="1"/>
  <c r="AD63" i="27"/>
  <c r="AD93" i="27" s="1"/>
  <c r="AD64" i="27"/>
  <c r="AD94" i="27" s="1"/>
  <c r="AD67" i="27"/>
  <c r="AD97" i="27"/>
  <c r="AE57" i="27"/>
  <c r="AE87" i="27"/>
  <c r="AE58" i="27"/>
  <c r="AE60" i="27"/>
  <c r="AE90" i="27"/>
  <c r="AE61" i="27"/>
  <c r="AE91" i="27"/>
  <c r="AE62" i="27"/>
  <c r="AE92" i="27"/>
  <c r="AE63" i="27"/>
  <c r="AE65" i="27" s="1"/>
  <c r="AE64" i="27"/>
  <c r="AE94" i="27" s="1"/>
  <c r="AE67" i="27"/>
  <c r="AE97" i="27" s="1"/>
  <c r="AF57" i="27"/>
  <c r="AF87" i="27"/>
  <c r="AF58" i="27"/>
  <c r="AF88" i="27" s="1"/>
  <c r="AF89" i="27" s="1"/>
  <c r="AF60" i="27"/>
  <c r="AF90" i="27"/>
  <c r="AF61" i="27"/>
  <c r="AF91" i="27"/>
  <c r="AF62" i="27"/>
  <c r="AF92" i="27" s="1"/>
  <c r="AF63" i="27"/>
  <c r="AF93" i="27" s="1"/>
  <c r="AF64" i="27"/>
  <c r="AF94" i="27"/>
  <c r="AF67" i="27"/>
  <c r="AF97" i="27" s="1"/>
  <c r="AG57" i="27"/>
  <c r="AG87" i="27" s="1"/>
  <c r="AG58" i="27"/>
  <c r="AG88" i="27"/>
  <c r="AG89" i="27" s="1"/>
  <c r="AG60" i="27"/>
  <c r="AG61" i="27"/>
  <c r="AG91" i="27" s="1"/>
  <c r="AG62" i="27"/>
  <c r="AG92" i="27" s="1"/>
  <c r="AG63" i="27"/>
  <c r="AG93" i="27"/>
  <c r="AG64" i="27"/>
  <c r="AG94" i="27"/>
  <c r="AG67" i="27"/>
  <c r="AG97" i="27" s="1"/>
  <c r="AH57" i="27"/>
  <c r="AH87" i="27" s="1"/>
  <c r="AH58" i="27"/>
  <c r="AH88" i="27"/>
  <c r="AH60" i="27"/>
  <c r="AH90" i="27"/>
  <c r="AH61" i="27"/>
  <c r="AH91" i="27"/>
  <c r="AH95" i="27" s="1"/>
  <c r="AH62" i="27"/>
  <c r="AH92" i="27"/>
  <c r="AH63" i="27"/>
  <c r="AH93" i="27"/>
  <c r="AH64" i="27"/>
  <c r="AH94" i="27"/>
  <c r="AH67" i="27"/>
  <c r="AH97" i="27"/>
  <c r="AI57" i="27"/>
  <c r="AI87" i="27"/>
  <c r="AI58" i="27"/>
  <c r="AI88" i="27"/>
  <c r="AI60" i="27"/>
  <c r="AI61" i="27"/>
  <c r="AI91" i="27"/>
  <c r="AI62" i="27"/>
  <c r="AI63" i="27"/>
  <c r="AI93" i="27" s="1"/>
  <c r="AI64" i="27"/>
  <c r="AI94" i="27"/>
  <c r="AI67" i="27"/>
  <c r="AI97" i="27"/>
  <c r="AJ57" i="27"/>
  <c r="AJ87" i="27"/>
  <c r="AJ58" i="27"/>
  <c r="AJ60" i="27"/>
  <c r="AJ90" i="27"/>
  <c r="AJ61" i="27"/>
  <c r="AJ91" i="27"/>
  <c r="AJ62" i="27"/>
  <c r="AJ92" i="27" s="1"/>
  <c r="AJ63" i="27"/>
  <c r="AJ93" i="27" s="1"/>
  <c r="AJ64" i="27"/>
  <c r="AJ94" i="27"/>
  <c r="AJ67" i="27"/>
  <c r="AJ97" i="27"/>
  <c r="AK57" i="27"/>
  <c r="AK87" i="27" s="1"/>
  <c r="AK58" i="27"/>
  <c r="AK88" i="27" s="1"/>
  <c r="AK60" i="27"/>
  <c r="AK90" i="27"/>
  <c r="AK61" i="27"/>
  <c r="AK91" i="27"/>
  <c r="AK62" i="27"/>
  <c r="AK92" i="27"/>
  <c r="AK63" i="27"/>
  <c r="AK93" i="27" s="1"/>
  <c r="AK64" i="27"/>
  <c r="AK94" i="27"/>
  <c r="AK67" i="27"/>
  <c r="AK97" i="27"/>
  <c r="AL57" i="27"/>
  <c r="AL87" i="27"/>
  <c r="AL58" i="27"/>
  <c r="AL60" i="27"/>
  <c r="AL61" i="27"/>
  <c r="AL91" i="27"/>
  <c r="AL62" i="27"/>
  <c r="AL92" i="27"/>
  <c r="AL95" i="27" s="1"/>
  <c r="AL63" i="27"/>
  <c r="AL93" i="27"/>
  <c r="AL64" i="27"/>
  <c r="AL94" i="27" s="1"/>
  <c r="AL67" i="27"/>
  <c r="AL97" i="27"/>
  <c r="AM57" i="27"/>
  <c r="AM87" i="27"/>
  <c r="AM58" i="27"/>
  <c r="AM60" i="27"/>
  <c r="AM90" i="27"/>
  <c r="AM61" i="27"/>
  <c r="AM91" i="27"/>
  <c r="AM62" i="27"/>
  <c r="AM63" i="27"/>
  <c r="AM93" i="27"/>
  <c r="AM95" i="27" s="1"/>
  <c r="AM64" i="27"/>
  <c r="AM94" i="27" s="1"/>
  <c r="AM67" i="27"/>
  <c r="AM97" i="27"/>
  <c r="AN57" i="27"/>
  <c r="AN87" i="27"/>
  <c r="AN58" i="27"/>
  <c r="AN60" i="27"/>
  <c r="AN61" i="27"/>
  <c r="AN91" i="27"/>
  <c r="AN62" i="27"/>
  <c r="AN92" i="27"/>
  <c r="AN63" i="27"/>
  <c r="AN93" i="27"/>
  <c r="AN64" i="27"/>
  <c r="AN94" i="27" s="1"/>
  <c r="AN67" i="27"/>
  <c r="AN97" i="27"/>
  <c r="AO57" i="27"/>
  <c r="AO59" i="27" s="1"/>
  <c r="AO87" i="27"/>
  <c r="AO89" i="27" s="1"/>
  <c r="AO96" i="27" s="1"/>
  <c r="AO98" i="27" s="1"/>
  <c r="AO58" i="27"/>
  <c r="AO88" i="27" s="1"/>
  <c r="AO60" i="27"/>
  <c r="AO90" i="27"/>
  <c r="AO61" i="27"/>
  <c r="AO91" i="27"/>
  <c r="AO62" i="27"/>
  <c r="AO63" i="27"/>
  <c r="AO93" i="27" s="1"/>
  <c r="AO64" i="27"/>
  <c r="AO94" i="27" s="1"/>
  <c r="AO67" i="27"/>
  <c r="AO97" i="27"/>
  <c r="AP57" i="27"/>
  <c r="AP59" i="27" s="1"/>
  <c r="AP87" i="27"/>
  <c r="AP58" i="27"/>
  <c r="AP88" i="27" s="1"/>
  <c r="AP89" i="27" s="1"/>
  <c r="AP60" i="27"/>
  <c r="AP90" i="27"/>
  <c r="AP61" i="27"/>
  <c r="AP91" i="27" s="1"/>
  <c r="AP95" i="27" s="1"/>
  <c r="AP62" i="27"/>
  <c r="AP92" i="27" s="1"/>
  <c r="AP63" i="27"/>
  <c r="AP93" i="27"/>
  <c r="AP64" i="27"/>
  <c r="AP94" i="27"/>
  <c r="AP67" i="27"/>
  <c r="AP97" i="27" s="1"/>
  <c r="AQ57" i="27"/>
  <c r="AQ87" i="27" s="1"/>
  <c r="AQ89" i="27" s="1"/>
  <c r="AQ58" i="27"/>
  <c r="AQ88" i="27"/>
  <c r="AQ60" i="27"/>
  <c r="AQ61" i="27"/>
  <c r="AQ91" i="27"/>
  <c r="AQ62" i="27"/>
  <c r="AQ92" i="27" s="1"/>
  <c r="AQ63" i="27"/>
  <c r="AQ93" i="27"/>
  <c r="AQ64" i="27"/>
  <c r="AQ94" i="27"/>
  <c r="AQ67" i="27"/>
  <c r="AQ97" i="27" s="1"/>
  <c r="AR57" i="27"/>
  <c r="AR87" i="27" s="1"/>
  <c r="AR58" i="27"/>
  <c r="AR60" i="27"/>
  <c r="AR90" i="27"/>
  <c r="AR61" i="27"/>
  <c r="AR91" i="27"/>
  <c r="AR62" i="27"/>
  <c r="AR92" i="27" s="1"/>
  <c r="AR95" i="27" s="1"/>
  <c r="AR63" i="27"/>
  <c r="AR93" i="27" s="1"/>
  <c r="AR64" i="27"/>
  <c r="AR94" i="27"/>
  <c r="AR67" i="27"/>
  <c r="AR97" i="27"/>
  <c r="AS57" i="27"/>
  <c r="AS59" i="27" s="1"/>
  <c r="AS87" i="27"/>
  <c r="AS58" i="27"/>
  <c r="AS88" i="27" s="1"/>
  <c r="AS60" i="27"/>
  <c r="AS90" i="27"/>
  <c r="AS61" i="27"/>
  <c r="AS65" i="27" s="1"/>
  <c r="AS91" i="27"/>
  <c r="AS95" i="27" s="1"/>
  <c r="AS96" i="27" s="1"/>
  <c r="AS62" i="27"/>
  <c r="AS92" i="27" s="1"/>
  <c r="AS63" i="27"/>
  <c r="AS64" i="27"/>
  <c r="AS94" i="27"/>
  <c r="AS67" i="27"/>
  <c r="AS97" i="27"/>
  <c r="AS98" i="27" s="1"/>
  <c r="AT57" i="27"/>
  <c r="AT59" i="27" s="1"/>
  <c r="AT87" i="27"/>
  <c r="AT89" i="27" s="1"/>
  <c r="AT58" i="27"/>
  <c r="AT88" i="27"/>
  <c r="AT60" i="27"/>
  <c r="AT90" i="27"/>
  <c r="AT61" i="27"/>
  <c r="AT91" i="27"/>
  <c r="AT95" i="27" s="1"/>
  <c r="AT62" i="27"/>
  <c r="AT92" i="27" s="1"/>
  <c r="AT63" i="27"/>
  <c r="AT93" i="27"/>
  <c r="AT64" i="27"/>
  <c r="AT94" i="27"/>
  <c r="AT67" i="27"/>
  <c r="AT97" i="27"/>
  <c r="AU57" i="27"/>
  <c r="BJ57" i="27" s="1"/>
  <c r="BK57" i="27" s="1"/>
  <c r="AU58" i="27"/>
  <c r="AU88" i="27" s="1"/>
  <c r="AU60" i="27"/>
  <c r="AU90" i="27"/>
  <c r="AU61" i="27"/>
  <c r="AU91" i="27"/>
  <c r="AU62" i="27"/>
  <c r="AU92" i="27"/>
  <c r="AU63" i="27"/>
  <c r="AU93" i="27" s="1"/>
  <c r="AU64" i="27"/>
  <c r="AU94" i="27"/>
  <c r="AU67" i="27"/>
  <c r="AU97" i="27"/>
  <c r="AV57" i="27"/>
  <c r="AV87" i="27" s="1"/>
  <c r="AV58" i="27"/>
  <c r="AV88" i="27"/>
  <c r="AV60" i="27"/>
  <c r="AV90" i="27"/>
  <c r="AV95" i="27"/>
  <c r="AV61" i="27"/>
  <c r="AV91" i="27"/>
  <c r="AV62" i="27"/>
  <c r="AV92" i="27" s="1"/>
  <c r="AV63" i="27"/>
  <c r="AV93" i="27"/>
  <c r="AV64" i="27"/>
  <c r="AV94" i="27"/>
  <c r="AV67" i="27"/>
  <c r="AV97" i="27" s="1"/>
  <c r="AW57" i="27"/>
  <c r="AW87" i="27"/>
  <c r="AW58" i="27"/>
  <c r="AW88" i="27"/>
  <c r="AW89" i="27" s="1"/>
  <c r="AW60" i="27"/>
  <c r="AW61" i="27"/>
  <c r="AW91" i="27"/>
  <c r="AW62" i="27"/>
  <c r="AW92" i="27"/>
  <c r="AW63" i="27"/>
  <c r="AW93" i="27" s="1"/>
  <c r="AW64" i="27"/>
  <c r="AW94" i="27" s="1"/>
  <c r="AW67" i="27"/>
  <c r="AW97" i="27"/>
  <c r="AX57" i="27"/>
  <c r="AX59" i="27" s="1"/>
  <c r="AX66" i="27" s="1"/>
  <c r="AX68" i="27" s="1"/>
  <c r="AX69" i="27" s="1"/>
  <c r="AX87" i="27"/>
  <c r="AX58" i="27"/>
  <c r="AX88" i="27"/>
  <c r="AX89" i="27" s="1"/>
  <c r="AX60" i="27"/>
  <c r="AX61" i="27"/>
  <c r="AX91" i="27"/>
  <c r="AX62" i="27"/>
  <c r="AX92" i="27"/>
  <c r="AX63" i="27"/>
  <c r="AX93" i="27"/>
  <c r="AX64" i="27"/>
  <c r="AX94" i="27" s="1"/>
  <c r="AX67" i="27"/>
  <c r="AX97" i="27"/>
  <c r="AY57" i="27"/>
  <c r="AY87" i="27"/>
  <c r="AY58" i="27"/>
  <c r="AY60" i="27"/>
  <c r="AY90" i="27" s="1"/>
  <c r="AY61" i="27"/>
  <c r="AY91" i="27"/>
  <c r="AY62" i="27"/>
  <c r="AY92" i="27"/>
  <c r="AY63" i="27"/>
  <c r="AY64" i="27"/>
  <c r="AY94" i="27" s="1"/>
  <c r="AY67" i="27"/>
  <c r="AY97" i="27"/>
  <c r="AZ57" i="27"/>
  <c r="AZ87" i="27"/>
  <c r="AZ58" i="27"/>
  <c r="AZ60" i="27"/>
  <c r="AZ61" i="27"/>
  <c r="AZ91" i="27"/>
  <c r="AZ62" i="27"/>
  <c r="AZ92" i="27"/>
  <c r="AZ63" i="27"/>
  <c r="AZ65" i="27" s="1"/>
  <c r="AZ93" i="27"/>
  <c r="AZ64" i="27"/>
  <c r="AZ94" i="27" s="1"/>
  <c r="AZ67" i="27"/>
  <c r="AZ97" i="27"/>
  <c r="BA57" i="27"/>
  <c r="BA58" i="27"/>
  <c r="BA88" i="27"/>
  <c r="BA60" i="27"/>
  <c r="BA61" i="27"/>
  <c r="BA91" i="27"/>
  <c r="BA62" i="27"/>
  <c r="BA92" i="27"/>
  <c r="BA63" i="27"/>
  <c r="BA93" i="27" s="1"/>
  <c r="BA64" i="27"/>
  <c r="BA94" i="27"/>
  <c r="BA67" i="27"/>
  <c r="BA97" i="27"/>
  <c r="BB57" i="27"/>
  <c r="BB58" i="27"/>
  <c r="BB88" i="27"/>
  <c r="BB60" i="27"/>
  <c r="BB90" i="27" s="1"/>
  <c r="BB61" i="27"/>
  <c r="BB91" i="27"/>
  <c r="BB62" i="27"/>
  <c r="BB92" i="27"/>
  <c r="BB63" i="27"/>
  <c r="BB93" i="27"/>
  <c r="BB64" i="27"/>
  <c r="BB94" i="27" s="1"/>
  <c r="BB67" i="27"/>
  <c r="BB97" i="27"/>
  <c r="BC57" i="27"/>
  <c r="BC58" i="27"/>
  <c r="BC88" i="27"/>
  <c r="BC60" i="27"/>
  <c r="BC61" i="27"/>
  <c r="BC91" i="27"/>
  <c r="BC62" i="27"/>
  <c r="BC92" i="27"/>
  <c r="BC63" i="27"/>
  <c r="BC93" i="27" s="1"/>
  <c r="BC64" i="27"/>
  <c r="BC94" i="27"/>
  <c r="BC67" i="27"/>
  <c r="BC97" i="27"/>
  <c r="BD57" i="27"/>
  <c r="BD59" i="27" s="1"/>
  <c r="BD58" i="27"/>
  <c r="BD88" i="27"/>
  <c r="BD60" i="27"/>
  <c r="BD90" i="27" s="1"/>
  <c r="BD61" i="27"/>
  <c r="BD91" i="27"/>
  <c r="BD62" i="27"/>
  <c r="BD92" i="27"/>
  <c r="BD63" i="27"/>
  <c r="BD64" i="27"/>
  <c r="BD94" i="27" s="1"/>
  <c r="BD67" i="27"/>
  <c r="BD97" i="27"/>
  <c r="BE57" i="27"/>
  <c r="BE87" i="27"/>
  <c r="BE58" i="27"/>
  <c r="BE60" i="27"/>
  <c r="BE61" i="27"/>
  <c r="BE91" i="27"/>
  <c r="BE62" i="27"/>
  <c r="BE92" i="27"/>
  <c r="BE63" i="27"/>
  <c r="BE93" i="27"/>
  <c r="BE64" i="27"/>
  <c r="BE94" i="27" s="1"/>
  <c r="BE67" i="27"/>
  <c r="BE97" i="27"/>
  <c r="BF57" i="27"/>
  <c r="BF58" i="27"/>
  <c r="BF60" i="27"/>
  <c r="BF61" i="27"/>
  <c r="BF91" i="27"/>
  <c r="BF62" i="27"/>
  <c r="BF92" i="27"/>
  <c r="BF63" i="27"/>
  <c r="BF93" i="27"/>
  <c r="BF64" i="27"/>
  <c r="BF94" i="27" s="1"/>
  <c r="BF67" i="27"/>
  <c r="BF97" i="27"/>
  <c r="BG57" i="27"/>
  <c r="BG59" i="27" s="1"/>
  <c r="BG87" i="27"/>
  <c r="BG58" i="27"/>
  <c r="BG88" i="27"/>
  <c r="BG60" i="27"/>
  <c r="BG90" i="27" s="1"/>
  <c r="BG95" i="27" s="1"/>
  <c r="BG61" i="27"/>
  <c r="BG91" i="27"/>
  <c r="BG62" i="27"/>
  <c r="BG92" i="27"/>
  <c r="BG63" i="27"/>
  <c r="BG93" i="27"/>
  <c r="BG64" i="27"/>
  <c r="BG94" i="27" s="1"/>
  <c r="BG67" i="27"/>
  <c r="BG97" i="27"/>
  <c r="BH57" i="27"/>
  <c r="BH87" i="27"/>
  <c r="BH58" i="27"/>
  <c r="BH60" i="27"/>
  <c r="BH90" i="27" s="1"/>
  <c r="BH61" i="27"/>
  <c r="BH91" i="27"/>
  <c r="BH62" i="27"/>
  <c r="BH92" i="27"/>
  <c r="BH63" i="27"/>
  <c r="BH93" i="27"/>
  <c r="BH64" i="27"/>
  <c r="BH94" i="27" s="1"/>
  <c r="BH67" i="27"/>
  <c r="BH97" i="27"/>
  <c r="BI23" i="27"/>
  <c r="BI60" i="27"/>
  <c r="BI24" i="27"/>
  <c r="BI61" i="27" s="1"/>
  <c r="BI29" i="27"/>
  <c r="BI62" i="27" s="1"/>
  <c r="BI30" i="27"/>
  <c r="BI32" i="27"/>
  <c r="BI63" i="27"/>
  <c r="BI25" i="27"/>
  <c r="BI26" i="27"/>
  <c r="BI27" i="27"/>
  <c r="BI28" i="27"/>
  <c r="BI33" i="27"/>
  <c r="BI34" i="27"/>
  <c r="BI36" i="27"/>
  <c r="BI37" i="27"/>
  <c r="BI38" i="27"/>
  <c r="BI39" i="27"/>
  <c r="BI41" i="27"/>
  <c r="BI31" i="27"/>
  <c r="BI35" i="27"/>
  <c r="BI67" i="27"/>
  <c r="BI97" i="27"/>
  <c r="BI4" i="27"/>
  <c r="BI57" i="27" s="1"/>
  <c r="BI5" i="27"/>
  <c r="BI21" i="27"/>
  <c r="BI6" i="27"/>
  <c r="BI7" i="27"/>
  <c r="BI8" i="27"/>
  <c r="BI9" i="27"/>
  <c r="BI10" i="27"/>
  <c r="BI11" i="27"/>
  <c r="BI12" i="27"/>
  <c r="BI13" i="27"/>
  <c r="BI14" i="27"/>
  <c r="BI15" i="27"/>
  <c r="BI16" i="27"/>
  <c r="BI17" i="27"/>
  <c r="BI18" i="27"/>
  <c r="BI20" i="27"/>
  <c r="C59" i="27"/>
  <c r="G65" i="27"/>
  <c r="J59" i="27"/>
  <c r="K59" i="27"/>
  <c r="L59" i="27"/>
  <c r="O59" i="27"/>
  <c r="P59" i="27"/>
  <c r="Q59" i="27"/>
  <c r="R59" i="27"/>
  <c r="R68" i="27"/>
  <c r="R69" i="27" s="1"/>
  <c r="R65" i="27"/>
  <c r="R66" i="27" s="1"/>
  <c r="U59" i="27"/>
  <c r="AD65" i="27"/>
  <c r="AG59" i="27"/>
  <c r="AI59" i="27"/>
  <c r="AK59" i="27"/>
  <c r="AQ59" i="27"/>
  <c r="AV59" i="27"/>
  <c r="AW59" i="27"/>
  <c r="BB65" i="27"/>
  <c r="C21" i="27"/>
  <c r="D21" i="27"/>
  <c r="D44" i="27" s="1"/>
  <c r="E21" i="27"/>
  <c r="F21" i="27"/>
  <c r="F44" i="27" s="1"/>
  <c r="G21" i="27"/>
  <c r="H21" i="27"/>
  <c r="I21" i="27"/>
  <c r="J21" i="27"/>
  <c r="K21" i="27"/>
  <c r="L21" i="27"/>
  <c r="M21" i="27"/>
  <c r="M44" i="27" s="1"/>
  <c r="N21" i="27"/>
  <c r="O21" i="27"/>
  <c r="P21" i="27"/>
  <c r="Q21" i="27"/>
  <c r="R21" i="27"/>
  <c r="R44" i="27"/>
  <c r="S21" i="27"/>
  <c r="S44" i="27" s="1"/>
  <c r="T21" i="27"/>
  <c r="U21" i="27"/>
  <c r="U44" i="27" s="1"/>
  <c r="V21" i="27"/>
  <c r="W21" i="27"/>
  <c r="X21" i="27"/>
  <c r="Y21" i="27"/>
  <c r="Z21" i="27"/>
  <c r="Z44" i="27"/>
  <c r="AA21" i="27"/>
  <c r="AA44" i="27" s="1"/>
  <c r="AB21" i="27"/>
  <c r="AC21" i="27"/>
  <c r="AC44" i="27" s="1"/>
  <c r="AD21" i="27"/>
  <c r="AE21" i="27"/>
  <c r="AF21" i="27"/>
  <c r="AG21" i="27"/>
  <c r="AG44" i="27" s="1"/>
  <c r="AH21" i="27"/>
  <c r="AH44" i="27" s="1"/>
  <c r="AI21" i="27"/>
  <c r="AJ21" i="27"/>
  <c r="AK21" i="27"/>
  <c r="AL21" i="27"/>
  <c r="AL44" i="27"/>
  <c r="AM21" i="27"/>
  <c r="AN21" i="27"/>
  <c r="AN44" i="27" s="1"/>
  <c r="AO21" i="27"/>
  <c r="AP21" i="27"/>
  <c r="AP44" i="27" s="1"/>
  <c r="AQ21" i="27"/>
  <c r="AR21" i="27"/>
  <c r="AS21" i="27"/>
  <c r="AT21" i="27"/>
  <c r="AU21" i="27"/>
  <c r="AV21" i="27"/>
  <c r="AV44" i="27" s="1"/>
  <c r="AW21" i="27"/>
  <c r="AX21" i="27"/>
  <c r="AX44" i="27" s="1"/>
  <c r="AY21" i="27"/>
  <c r="AZ21" i="27"/>
  <c r="BA21" i="27"/>
  <c r="BB21" i="27"/>
  <c r="BC21" i="27"/>
  <c r="BD21" i="27"/>
  <c r="BD44" i="27" s="1"/>
  <c r="BE21" i="27"/>
  <c r="BF21" i="27"/>
  <c r="BG21" i="27"/>
  <c r="BH21" i="27"/>
  <c r="BH44" i="27" s="1"/>
  <c r="C42" i="27"/>
  <c r="C44" i="27"/>
  <c r="D42" i="27"/>
  <c r="E42" i="27"/>
  <c r="E44" i="27" s="1"/>
  <c r="F42" i="27"/>
  <c r="G42" i="27"/>
  <c r="H42" i="27"/>
  <c r="I42" i="27"/>
  <c r="I44" i="27"/>
  <c r="J42" i="27"/>
  <c r="J44" i="27" s="1"/>
  <c r="K42" i="27"/>
  <c r="K44" i="27" s="1"/>
  <c r="L42" i="27"/>
  <c r="M42" i="27"/>
  <c r="N42" i="27"/>
  <c r="O42" i="27"/>
  <c r="P42" i="27"/>
  <c r="P44" i="27"/>
  <c r="Q42" i="27"/>
  <c r="Q44" i="27" s="1"/>
  <c r="R42" i="27"/>
  <c r="S42" i="27"/>
  <c r="T42" i="27"/>
  <c r="U42" i="27"/>
  <c r="V42" i="27"/>
  <c r="W42" i="27"/>
  <c r="X42" i="27"/>
  <c r="Y42" i="27"/>
  <c r="Y44" i="27"/>
  <c r="Z42" i="27"/>
  <c r="AA42" i="27"/>
  <c r="AB42" i="27"/>
  <c r="AC42" i="27"/>
  <c r="AD42" i="27"/>
  <c r="AD44" i="27" s="1"/>
  <c r="AE42" i="27"/>
  <c r="AF42" i="27"/>
  <c r="AF44" i="27"/>
  <c r="AG42" i="27"/>
  <c r="AH42" i="27"/>
  <c r="AI42" i="27"/>
  <c r="AI44" i="27"/>
  <c r="AJ42" i="27"/>
  <c r="AJ44" i="27" s="1"/>
  <c r="AK42" i="27"/>
  <c r="AK44" i="27"/>
  <c r="AK69" i="27" s="1"/>
  <c r="AL42" i="27"/>
  <c r="AM42" i="27"/>
  <c r="AN42" i="27"/>
  <c r="AO42" i="27"/>
  <c r="AO44" i="27"/>
  <c r="AP42" i="27"/>
  <c r="AQ42" i="27"/>
  <c r="AQ44" i="27"/>
  <c r="AR42" i="27"/>
  <c r="AS42" i="27"/>
  <c r="AS44" i="27"/>
  <c r="AT42" i="27"/>
  <c r="AT44" i="27" s="1"/>
  <c r="AU42" i="27"/>
  <c r="AU44" i="27" s="1"/>
  <c r="AV42" i="27"/>
  <c r="AW42" i="27"/>
  <c r="AW44" i="27"/>
  <c r="AX42" i="27"/>
  <c r="AY42" i="27"/>
  <c r="AY44" i="27"/>
  <c r="AZ42" i="27"/>
  <c r="BA42" i="27"/>
  <c r="BA44" i="27" s="1"/>
  <c r="BB42" i="27"/>
  <c r="BC42" i="27"/>
  <c r="BD42" i="27"/>
  <c r="BE42" i="27"/>
  <c r="BE44" i="27"/>
  <c r="BF42" i="27"/>
  <c r="BG42" i="27"/>
  <c r="BG44" i="27" s="1"/>
  <c r="BH42" i="27"/>
  <c r="L44" i="27"/>
  <c r="V44" i="27"/>
  <c r="AB44" i="27"/>
  <c r="AB69" i="27" s="1"/>
  <c r="AR44" i="27"/>
  <c r="BB44" i="27"/>
  <c r="C54" i="20"/>
  <c r="C54" i="18"/>
  <c r="AK89" i="27"/>
  <c r="AK96" i="27" s="1"/>
  <c r="AI89" i="27"/>
  <c r="AO98" i="28"/>
  <c r="BD92" i="28"/>
  <c r="AY98" i="28"/>
  <c r="AY99" i="28"/>
  <c r="AY101" i="28"/>
  <c r="Z99" i="28"/>
  <c r="AH66" i="28"/>
  <c r="AI98" i="28"/>
  <c r="C63" i="20"/>
  <c r="C65" i="31"/>
  <c r="K63" i="20"/>
  <c r="S63" i="20"/>
  <c r="AA63" i="20"/>
  <c r="AI63" i="20"/>
  <c r="AQ63" i="20"/>
  <c r="AY63" i="20"/>
  <c r="BO63" i="20"/>
  <c r="BO64" i="20" s="1"/>
  <c r="BO66" i="20" s="1"/>
  <c r="BW63" i="20"/>
  <c r="BW64" i="20"/>
  <c r="CE63" i="20"/>
  <c r="CU63" i="20"/>
  <c r="CU64" i="20" s="1"/>
  <c r="CU66" i="20" s="1"/>
  <c r="E63" i="20"/>
  <c r="E64" i="20" s="1"/>
  <c r="E66" i="20" s="1"/>
  <c r="F63" i="20"/>
  <c r="F64" i="20"/>
  <c r="F66" i="20"/>
  <c r="D63" i="20"/>
  <c r="DB60" i="20"/>
  <c r="DC60" i="20"/>
  <c r="K64" i="20"/>
  <c r="K66" i="20" s="1"/>
  <c r="S64" i="20"/>
  <c r="S66" i="20"/>
  <c r="AQ64" i="20"/>
  <c r="AQ66" i="20"/>
  <c r="AY64" i="20"/>
  <c r="AY66" i="20" s="1"/>
  <c r="BG64" i="20"/>
  <c r="BG66" i="20" s="1"/>
  <c r="BW66" i="20"/>
  <c r="CE64" i="20"/>
  <c r="CE66" i="20"/>
  <c r="DB57" i="20"/>
  <c r="DC57" i="20"/>
  <c r="DB59" i="20"/>
  <c r="DC59" i="20" s="1"/>
  <c r="R64" i="20"/>
  <c r="R66" i="20"/>
  <c r="BN64" i="20"/>
  <c r="BN66" i="20"/>
  <c r="BV66" i="20"/>
  <c r="D64" i="20"/>
  <c r="D66" i="20" s="1"/>
  <c r="R95" i="27"/>
  <c r="D95" i="27"/>
  <c r="AB67" i="28"/>
  <c r="AB69" i="28" s="1"/>
  <c r="AB70" i="28" s="1"/>
  <c r="AB92" i="28"/>
  <c r="AB99" i="28" s="1"/>
  <c r="AB101" i="28" s="1"/>
  <c r="AW92" i="28"/>
  <c r="AY67" i="28"/>
  <c r="AY69" i="28"/>
  <c r="BG92" i="28"/>
  <c r="BG101" i="28"/>
  <c r="AH92" i="28"/>
  <c r="AG66" i="28"/>
  <c r="AG98" i="28" s="1"/>
  <c r="F54" i="20"/>
  <c r="W66" i="20"/>
  <c r="CG64" i="20"/>
  <c r="CG66" i="20"/>
  <c r="CK64" i="20"/>
  <c r="CK66" i="20" s="1"/>
  <c r="F98" i="28"/>
  <c r="W66" i="28"/>
  <c r="Q66" i="28"/>
  <c r="Q98" i="28"/>
  <c r="K66" i="28"/>
  <c r="G66" i="28"/>
  <c r="G98" i="28" s="1"/>
  <c r="G99" i="28" s="1"/>
  <c r="G101" i="28" s="1"/>
  <c r="G67" i="28"/>
  <c r="G69" i="28" s="1"/>
  <c r="E60" i="18"/>
  <c r="AD64" i="20"/>
  <c r="AD66" i="20" s="1"/>
  <c r="CB64" i="20"/>
  <c r="CB66" i="20" s="1"/>
  <c r="M63" i="20"/>
  <c r="O63" i="20"/>
  <c r="O64" i="20"/>
  <c r="O66" i="20"/>
  <c r="AC63" i="20"/>
  <c r="AC64" i="20"/>
  <c r="AC66" i="20" s="1"/>
  <c r="AS64" i="20"/>
  <c r="AS66" i="20"/>
  <c r="AU63" i="20"/>
  <c r="AU64" i="20"/>
  <c r="AU66" i="20"/>
  <c r="BI63" i="20"/>
  <c r="BI64" i="20" s="1"/>
  <c r="BI66" i="20" s="1"/>
  <c r="BY63" i="20"/>
  <c r="CA63" i="20"/>
  <c r="CA64" i="20" s="1"/>
  <c r="CA66" i="20" s="1"/>
  <c r="CO63" i="20"/>
  <c r="CO64" i="20"/>
  <c r="CO66" i="20" s="1"/>
  <c r="CQ63" i="20"/>
  <c r="CQ64" i="20"/>
  <c r="CQ66" i="20" s="1"/>
  <c r="DC52" i="31"/>
  <c r="DB59" i="31"/>
  <c r="DC59" i="31"/>
  <c r="K98" i="28"/>
  <c r="BF98" i="28"/>
  <c r="M64" i="20"/>
  <c r="M66" i="20"/>
  <c r="AG67" i="28"/>
  <c r="AG69" i="28" s="1"/>
  <c r="Y87" i="27"/>
  <c r="Y89" i="27" s="1"/>
  <c r="Y59" i="27"/>
  <c r="E91" i="27"/>
  <c r="E65" i="27"/>
  <c r="H65" i="27"/>
  <c r="AE88" i="27"/>
  <c r="AE89" i="27"/>
  <c r="AE59" i="27"/>
  <c r="P90" i="27"/>
  <c r="P95" i="27"/>
  <c r="P65" i="27"/>
  <c r="P66" i="27" s="1"/>
  <c r="K90" i="27"/>
  <c r="K95" i="27"/>
  <c r="K96" i="27" s="1"/>
  <c r="K98" i="27" s="1"/>
  <c r="F44" i="28"/>
  <c r="P67" i="28"/>
  <c r="P69" i="28" s="1"/>
  <c r="P70" i="28" s="1"/>
  <c r="P92" i="28"/>
  <c r="L99" i="28"/>
  <c r="L101" i="28"/>
  <c r="L103" i="28"/>
  <c r="BJ64" i="28"/>
  <c r="D66" i="28"/>
  <c r="BE90" i="27"/>
  <c r="BE95" i="27" s="1"/>
  <c r="BE65" i="27"/>
  <c r="BB59" i="27"/>
  <c r="BB66" i="27" s="1"/>
  <c r="BB68" i="27" s="1"/>
  <c r="BB69" i="27" s="1"/>
  <c r="BB87" i="27"/>
  <c r="BB89" i="27" s="1"/>
  <c r="AB90" i="27"/>
  <c r="AB95" i="27" s="1"/>
  <c r="AB96" i="27" s="1"/>
  <c r="AB98" i="27" s="1"/>
  <c r="AB65" i="27"/>
  <c r="AJ67" i="28"/>
  <c r="AJ69" i="28"/>
  <c r="AJ92" i="28"/>
  <c r="AJ99" i="28" s="1"/>
  <c r="AJ101" i="28" s="1"/>
  <c r="CV65" i="31"/>
  <c r="CV66" i="31" s="1"/>
  <c r="AI90" i="27"/>
  <c r="AE93" i="27"/>
  <c r="AE95" i="27"/>
  <c r="H87" i="27"/>
  <c r="H89" i="27"/>
  <c r="H59" i="27"/>
  <c r="T88" i="27"/>
  <c r="T89" i="27" s="1"/>
  <c r="T96" i="27" s="1"/>
  <c r="T98" i="27" s="1"/>
  <c r="T59" i="27"/>
  <c r="F91" i="27"/>
  <c r="L54" i="20"/>
  <c r="DB53" i="20"/>
  <c r="DC53" i="20"/>
  <c r="BG66" i="27"/>
  <c r="BG68" i="27" s="1"/>
  <c r="AH89" i="27"/>
  <c r="AH96" i="27"/>
  <c r="AH98" i="27"/>
  <c r="J90" i="27"/>
  <c r="J95" i="27" s="1"/>
  <c r="J96" i="27" s="1"/>
  <c r="J98" i="27" s="1"/>
  <c r="BJ60" i="27"/>
  <c r="G88" i="27"/>
  <c r="G89" i="27" s="1"/>
  <c r="G59" i="27"/>
  <c r="G66" i="27"/>
  <c r="G68" i="27"/>
  <c r="G69" i="27" s="1"/>
  <c r="BI59" i="28"/>
  <c r="V92" i="28"/>
  <c r="R99" i="28"/>
  <c r="H92" i="28"/>
  <c r="H70" i="28"/>
  <c r="BJ62" i="28"/>
  <c r="BK62" i="28" s="1"/>
  <c r="BI93" i="27"/>
  <c r="AN90" i="27"/>
  <c r="AN95" i="27"/>
  <c r="AN65" i="27"/>
  <c r="AK95" i="27"/>
  <c r="Y60" i="28"/>
  <c r="Y92" i="28" s="1"/>
  <c r="I65" i="31"/>
  <c r="DB60" i="31"/>
  <c r="DC60" i="31" s="1"/>
  <c r="AR59" i="27"/>
  <c r="AR88" i="27"/>
  <c r="C93" i="27"/>
  <c r="C95" i="27" s="1"/>
  <c r="C65" i="27"/>
  <c r="F94" i="27"/>
  <c r="BJ64" i="27"/>
  <c r="BD87" i="27"/>
  <c r="BD89" i="27"/>
  <c r="I87" i="27"/>
  <c r="I89" i="27"/>
  <c r="I59" i="27"/>
  <c r="BK64" i="28"/>
  <c r="BE98" i="28"/>
  <c r="BE99" i="28" s="1"/>
  <c r="BE101" i="28" s="1"/>
  <c r="BE67" i="28"/>
  <c r="BE69" i="28" s="1"/>
  <c r="AD92" i="28"/>
  <c r="CV68" i="31"/>
  <c r="CV70" i="31" s="1"/>
  <c r="O66" i="28"/>
  <c r="BA92" i="28"/>
  <c r="DB52" i="20"/>
  <c r="DC52" i="20" s="1"/>
  <c r="AF65" i="27"/>
  <c r="AF66" i="27" s="1"/>
  <c r="AF68" i="27" s="1"/>
  <c r="AF69" i="27" s="1"/>
  <c r="J65" i="27"/>
  <c r="J66" i="27" s="1"/>
  <c r="J68" i="27" s="1"/>
  <c r="J69" i="27"/>
  <c r="BI92" i="27"/>
  <c r="BA87" i="27"/>
  <c r="BA89" i="27"/>
  <c r="BA59" i="27"/>
  <c r="Z65" i="27"/>
  <c r="Z66" i="27" s="1"/>
  <c r="Z68" i="27" s="1"/>
  <c r="U89" i="27"/>
  <c r="M65" i="27"/>
  <c r="M66" i="27" s="1"/>
  <c r="M68" i="27" s="1"/>
  <c r="M69" i="27" s="1"/>
  <c r="M90" i="27"/>
  <c r="M95" i="27" s="1"/>
  <c r="R67" i="28"/>
  <c r="C64" i="20"/>
  <c r="BC44" i="27"/>
  <c r="AM44" i="27"/>
  <c r="AE44" i="27"/>
  <c r="W44" i="27"/>
  <c r="O44" i="27"/>
  <c r="G44" i="27"/>
  <c r="P68" i="27"/>
  <c r="P69" i="27" s="1"/>
  <c r="BG89" i="27"/>
  <c r="AS89" i="27"/>
  <c r="AL59" i="27"/>
  <c r="AL88" i="27"/>
  <c r="AL89" i="27"/>
  <c r="AJ88" i="27"/>
  <c r="AJ89" i="27" s="1"/>
  <c r="AJ59" i="27"/>
  <c r="X87" i="27"/>
  <c r="X89" i="27" s="1"/>
  <c r="X59" i="27"/>
  <c r="P89" i="27"/>
  <c r="O90" i="27"/>
  <c r="O95" i="27" s="1"/>
  <c r="O65" i="27"/>
  <c r="O66" i="27"/>
  <c r="O68" i="27"/>
  <c r="T65" i="27"/>
  <c r="T66" i="27" s="1"/>
  <c r="T68" i="27" s="1"/>
  <c r="T69" i="27" s="1"/>
  <c r="T90" i="27"/>
  <c r="T95" i="27"/>
  <c r="AG44" i="28"/>
  <c r="AG70" i="28" s="1"/>
  <c r="AJ83" i="28"/>
  <c r="AJ85" i="28" s="1"/>
  <c r="AJ98" i="28"/>
  <c r="BI82" i="28"/>
  <c r="Q64" i="20"/>
  <c r="Q66" i="20" s="1"/>
  <c r="BH66" i="20"/>
  <c r="CV54" i="20"/>
  <c r="CJ63" i="20"/>
  <c r="AQ96" i="27"/>
  <c r="AQ98" i="27" s="1"/>
  <c r="AZ90" i="27"/>
  <c r="AZ95" i="27"/>
  <c r="AR65" i="27"/>
  <c r="AR66" i="27" s="1"/>
  <c r="AR68" i="27" s="1"/>
  <c r="AR69" i="27" s="1"/>
  <c r="S59" i="27"/>
  <c r="S87" i="27"/>
  <c r="S89" i="27" s="1"/>
  <c r="O96" i="27"/>
  <c r="O98" i="27" s="1"/>
  <c r="N88" i="27"/>
  <c r="N89" i="27"/>
  <c r="N59" i="27"/>
  <c r="E92" i="27"/>
  <c r="E95" i="27" s="1"/>
  <c r="BJ62" i="27"/>
  <c r="BK62" i="27" s="1"/>
  <c r="AR92" i="28"/>
  <c r="AQ92" i="28"/>
  <c r="DA63" i="18"/>
  <c r="AA64" i="20"/>
  <c r="AA66" i="20" s="1"/>
  <c r="BI91" i="27"/>
  <c r="BH65" i="27"/>
  <c r="AK65" i="27"/>
  <c r="AK66" i="27" s="1"/>
  <c r="AK68" i="27" s="1"/>
  <c r="X66" i="28"/>
  <c r="X98" i="28"/>
  <c r="DB56" i="20"/>
  <c r="DC56" i="20"/>
  <c r="DB53" i="18"/>
  <c r="DC53" i="18" s="1"/>
  <c r="BA61" i="18"/>
  <c r="BA63" i="18" s="1"/>
  <c r="BA65" i="18" s="1"/>
  <c r="AU65" i="27"/>
  <c r="D65" i="27"/>
  <c r="BF87" i="27"/>
  <c r="BC87" i="27"/>
  <c r="BC89" i="27"/>
  <c r="BC59" i="27"/>
  <c r="AV89" i="27"/>
  <c r="AV96" i="27" s="1"/>
  <c r="AV98" i="27" s="1"/>
  <c r="AS93" i="27"/>
  <c r="AS66" i="27"/>
  <c r="AS68" i="27" s="1"/>
  <c r="AS69" i="27"/>
  <c r="AL90" i="27"/>
  <c r="AL65" i="27"/>
  <c r="Y65" i="27"/>
  <c r="Y66" i="27" s="1"/>
  <c r="Y68" i="27" s="1"/>
  <c r="Y69" i="27" s="1"/>
  <c r="Y91" i="27"/>
  <c r="Y95" i="27"/>
  <c r="W88" i="27"/>
  <c r="W89" i="27"/>
  <c r="U91" i="27"/>
  <c r="U95" i="27"/>
  <c r="U65" i="27"/>
  <c r="U66" i="27" s="1"/>
  <c r="U68" i="27"/>
  <c r="U69" i="27"/>
  <c r="BI21" i="28"/>
  <c r="BI58" i="28"/>
  <c r="J92" i="28"/>
  <c r="J67" i="28"/>
  <c r="J69" i="28"/>
  <c r="J70" i="28" s="1"/>
  <c r="D60" i="28"/>
  <c r="BJ58" i="28"/>
  <c r="BU64" i="20"/>
  <c r="BU66" i="20" s="1"/>
  <c r="CJ64" i="20"/>
  <c r="CJ66" i="20"/>
  <c r="H63" i="20"/>
  <c r="H64" i="20" s="1"/>
  <c r="H66" i="20"/>
  <c r="AQ65" i="27"/>
  <c r="AQ66" i="27" s="1"/>
  <c r="AQ68" i="27" s="1"/>
  <c r="AM65" i="27"/>
  <c r="AM92" i="27"/>
  <c r="AD88" i="27"/>
  <c r="AD89" i="27" s="1"/>
  <c r="AD96" i="27" s="1"/>
  <c r="AD98" i="27" s="1"/>
  <c r="AD59" i="27"/>
  <c r="AD66" i="27" s="1"/>
  <c r="AD68" i="27"/>
  <c r="W65" i="27"/>
  <c r="L95" i="27"/>
  <c r="H95" i="27"/>
  <c r="AQ44" i="28"/>
  <c r="AF92" i="28"/>
  <c r="BJ65" i="28"/>
  <c r="AG54" i="20"/>
  <c r="AG64" i="20"/>
  <c r="AG66" i="20" s="1"/>
  <c r="BP64" i="20"/>
  <c r="BP66" i="20" s="1"/>
  <c r="DB59" i="18"/>
  <c r="DC59" i="18" s="1"/>
  <c r="C60" i="18"/>
  <c r="AZ44" i="27"/>
  <c r="T44" i="27"/>
  <c r="L65" i="27"/>
  <c r="L66" i="27"/>
  <c r="L68" i="27" s="1"/>
  <c r="L69" i="27"/>
  <c r="AX90" i="27"/>
  <c r="AX95" i="27"/>
  <c r="AX65" i="27"/>
  <c r="AJ65" i="27"/>
  <c r="AJ66" i="27" s="1"/>
  <c r="AJ68" i="27" s="1"/>
  <c r="AA65" i="27"/>
  <c r="AA66" i="27" s="1"/>
  <c r="AA68" i="27" s="1"/>
  <c r="AA69" i="27" s="1"/>
  <c r="AA90" i="27"/>
  <c r="AA95" i="27" s="1"/>
  <c r="L89" i="27"/>
  <c r="L96" i="27" s="1"/>
  <c r="L98" i="27" s="1"/>
  <c r="AP66" i="28"/>
  <c r="AM83" i="28"/>
  <c r="AM85" i="28"/>
  <c r="AM92" i="28"/>
  <c r="X92" i="28"/>
  <c r="X67" i="28"/>
  <c r="X69" i="28"/>
  <c r="BY64" i="20"/>
  <c r="BY66" i="20" s="1"/>
  <c r="BR64" i="20"/>
  <c r="BR66" i="20"/>
  <c r="Z63" i="20"/>
  <c r="AH63" i="20"/>
  <c r="AH64" i="20"/>
  <c r="AH66" i="20"/>
  <c r="CC68" i="31"/>
  <c r="CC70" i="31"/>
  <c r="DB62" i="31"/>
  <c r="DC62" i="31" s="1"/>
  <c r="BD66" i="28"/>
  <c r="BD67" i="28" s="1"/>
  <c r="BB67" i="28"/>
  <c r="BB69" i="28"/>
  <c r="BB70" i="28" s="1"/>
  <c r="BB92" i="28"/>
  <c r="BB99" i="28"/>
  <c r="BB101" i="28" s="1"/>
  <c r="AV60" i="28"/>
  <c r="AN66" i="28"/>
  <c r="AE66" i="28"/>
  <c r="AE67" i="28" s="1"/>
  <c r="AD66" i="28"/>
  <c r="AD98" i="28" s="1"/>
  <c r="BJ59" i="28"/>
  <c r="T92" i="28"/>
  <c r="Y66" i="28"/>
  <c r="Y98" i="28" s="1"/>
  <c r="AB63" i="20"/>
  <c r="AB64" i="20" s="1"/>
  <c r="AB66" i="20" s="1"/>
  <c r="AZ63" i="20"/>
  <c r="AH65" i="27"/>
  <c r="BH59" i="27"/>
  <c r="BH66" i="27" s="1"/>
  <c r="BH68" i="27"/>
  <c r="BH69" i="27" s="1"/>
  <c r="BH88" i="27"/>
  <c r="BH89" i="27" s="1"/>
  <c r="BB95" i="27"/>
  <c r="AQ90" i="27"/>
  <c r="AQ95" i="27"/>
  <c r="AP65" i="27"/>
  <c r="AP66" i="27" s="1"/>
  <c r="AP68" i="27" s="1"/>
  <c r="AP69" i="27" s="1"/>
  <c r="AO65" i="27"/>
  <c r="AO92" i="27"/>
  <c r="AO95" i="27"/>
  <c r="W90" i="27"/>
  <c r="W95" i="27"/>
  <c r="S91" i="27"/>
  <c r="S95" i="27"/>
  <c r="S65" i="27"/>
  <c r="R89" i="27"/>
  <c r="R96" i="27" s="1"/>
  <c r="R98" i="27" s="1"/>
  <c r="AR44" i="28"/>
  <c r="AJ44" i="28"/>
  <c r="AJ70" i="28" s="1"/>
  <c r="M44" i="28"/>
  <c r="BI42" i="28"/>
  <c r="BI61" i="28"/>
  <c r="AA67" i="28"/>
  <c r="AA69" i="28"/>
  <c r="AA70" i="28"/>
  <c r="AA92" i="28"/>
  <c r="AS66" i="28"/>
  <c r="L67" i="28"/>
  <c r="L69" i="28" s="1"/>
  <c r="L70" i="28" s="1"/>
  <c r="BJ63" i="28"/>
  <c r="Z54" i="20"/>
  <c r="Z64" i="20"/>
  <c r="Z66" i="20" s="1"/>
  <c r="AK64" i="20"/>
  <c r="AK66" i="20" s="1"/>
  <c r="CP64" i="20"/>
  <c r="CP66" i="20" s="1"/>
  <c r="CO61" i="18"/>
  <c r="CO63" i="18"/>
  <c r="CO65" i="18" s="1"/>
  <c r="X44" i="27"/>
  <c r="H44" i="27"/>
  <c r="AV65" i="27"/>
  <c r="AV66" i="27" s="1"/>
  <c r="AV68" i="27" s="1"/>
  <c r="AT65" i="27"/>
  <c r="AT66" i="27"/>
  <c r="AT68" i="27"/>
  <c r="AT69" i="27"/>
  <c r="AH59" i="27"/>
  <c r="AH66" i="27" s="1"/>
  <c r="AH68" i="27" s="1"/>
  <c r="AF59" i="27"/>
  <c r="AB59" i="27"/>
  <c r="AB66" i="27"/>
  <c r="AB68" i="27"/>
  <c r="BG65" i="27"/>
  <c r="AR89" i="27"/>
  <c r="BE44" i="28"/>
  <c r="BE70" i="28"/>
  <c r="BK63" i="28"/>
  <c r="C100" i="28"/>
  <c r="BJ68" i="28"/>
  <c r="BK68" i="28" s="1"/>
  <c r="AR54" i="20"/>
  <c r="CM54" i="20"/>
  <c r="CM64" i="20"/>
  <c r="CM66" i="20"/>
  <c r="BZ64" i="20"/>
  <c r="BZ66" i="20" s="1"/>
  <c r="I63" i="20"/>
  <c r="I64" i="20" s="1"/>
  <c r="I66" i="20" s="1"/>
  <c r="AS61" i="18"/>
  <c r="AS63" i="18"/>
  <c r="AS65" i="18"/>
  <c r="AW61" i="18"/>
  <c r="AW63" i="18"/>
  <c r="AW65" i="18" s="1"/>
  <c r="BJ61" i="18"/>
  <c r="BJ63" i="18"/>
  <c r="BJ65" i="18" s="1"/>
  <c r="AY66" i="31"/>
  <c r="AY68" i="31"/>
  <c r="AY70" i="31"/>
  <c r="AA65" i="31"/>
  <c r="AA70" i="31"/>
  <c r="AI64" i="20"/>
  <c r="AI66" i="20" s="1"/>
  <c r="CI64" i="20"/>
  <c r="CI66" i="20" s="1"/>
  <c r="CN54" i="20"/>
  <c r="J63" i="20"/>
  <c r="J64" i="20"/>
  <c r="J66" i="20"/>
  <c r="BB63" i="20"/>
  <c r="BB64" i="20" s="1"/>
  <c r="BB66" i="20" s="1"/>
  <c r="CR61" i="18"/>
  <c r="CR63" i="18" s="1"/>
  <c r="CR65" i="18" s="1"/>
  <c r="AZ65" i="31"/>
  <c r="AZ66" i="31" s="1"/>
  <c r="AZ68" i="31" s="1"/>
  <c r="AZ70" i="31" s="1"/>
  <c r="M87" i="27"/>
  <c r="M89" i="27"/>
  <c r="M96" i="27" s="1"/>
  <c r="M98" i="27" s="1"/>
  <c r="M59" i="27"/>
  <c r="I95" i="27"/>
  <c r="BC44" i="28"/>
  <c r="BA66" i="28"/>
  <c r="BA98" i="28"/>
  <c r="BA99" i="28" s="1"/>
  <c r="BA101" i="28" s="1"/>
  <c r="AX66" i="28"/>
  <c r="AK60" i="28"/>
  <c r="T66" i="28"/>
  <c r="T67" i="28" s="1"/>
  <c r="T69" i="28" s="1"/>
  <c r="T70" i="28" s="1"/>
  <c r="T98" i="28"/>
  <c r="BB66" i="31"/>
  <c r="BB68" i="31"/>
  <c r="BB70" i="31" s="1"/>
  <c r="BJ66" i="31"/>
  <c r="BJ68" i="31" s="1"/>
  <c r="BJ70" i="31" s="1"/>
  <c r="X44" i="28"/>
  <c r="X70" i="28"/>
  <c r="E66" i="28"/>
  <c r="E67" i="28" s="1"/>
  <c r="E69" i="28" s="1"/>
  <c r="E70" i="28" s="1"/>
  <c r="H66" i="28"/>
  <c r="H67" i="28" s="1"/>
  <c r="H69" i="28" s="1"/>
  <c r="H98" i="28"/>
  <c r="H103" i="28" s="1"/>
  <c r="D60" i="18"/>
  <c r="DB61" i="20"/>
  <c r="DC61" i="20" s="1"/>
  <c r="CV63" i="20"/>
  <c r="X63" i="20"/>
  <c r="X64" i="20"/>
  <c r="X66" i="20" s="1"/>
  <c r="AF63" i="20"/>
  <c r="AF64" i="20" s="1"/>
  <c r="AF66" i="20" s="1"/>
  <c r="I61" i="18"/>
  <c r="I63" i="18"/>
  <c r="I65" i="18"/>
  <c r="AT61" i="18"/>
  <c r="AT63" i="18" s="1"/>
  <c r="AT65" i="18" s="1"/>
  <c r="Q66" i="31"/>
  <c r="Q68" i="31"/>
  <c r="Q70" i="31" s="1"/>
  <c r="BH66" i="28"/>
  <c r="BH67" i="28" s="1"/>
  <c r="BH69" i="28" s="1"/>
  <c r="AR66" i="28"/>
  <c r="Q60" i="28"/>
  <c r="AM63" i="20"/>
  <c r="AM64" i="20"/>
  <c r="AM66" i="20"/>
  <c r="AT63" i="20"/>
  <c r="AT64" i="20" s="1"/>
  <c r="AT66" i="20" s="1"/>
  <c r="AK63" i="20"/>
  <c r="W61" i="18"/>
  <c r="W63" i="18" s="1"/>
  <c r="W65" i="18" s="1"/>
  <c r="AN61" i="18"/>
  <c r="AN63" i="18"/>
  <c r="AN65" i="18"/>
  <c r="AQ54" i="18"/>
  <c r="AQ61" i="18" s="1"/>
  <c r="AQ63" i="18" s="1"/>
  <c r="AQ65" i="18" s="1"/>
  <c r="AX61" i="18"/>
  <c r="AX63" i="18" s="1"/>
  <c r="AX65" i="18" s="1"/>
  <c r="BN66" i="31"/>
  <c r="BN68" i="31"/>
  <c r="BN70" i="31" s="1"/>
  <c r="AE65" i="31"/>
  <c r="AO44" i="28"/>
  <c r="BI65" i="28"/>
  <c r="BK65" i="28"/>
  <c r="AT66" i="28"/>
  <c r="AQ66" i="28"/>
  <c r="AQ67" i="28" s="1"/>
  <c r="AQ98" i="28"/>
  <c r="AQ99" i="28" s="1"/>
  <c r="AQ101" i="28" s="1"/>
  <c r="AF66" i="28"/>
  <c r="AF98" i="28" s="1"/>
  <c r="V66" i="28"/>
  <c r="V98" i="28" s="1"/>
  <c r="V99" i="28" s="1"/>
  <c r="V101" i="28" s="1"/>
  <c r="N64" i="20"/>
  <c r="N66" i="20" s="1"/>
  <c r="BA54" i="20"/>
  <c r="BA64" i="20" s="1"/>
  <c r="BA66" i="20" s="1"/>
  <c r="BM54" i="20"/>
  <c r="BX63" i="20"/>
  <c r="BX64" i="20"/>
  <c r="BX66" i="20"/>
  <c r="CZ63" i="20"/>
  <c r="CZ64" i="20" s="1"/>
  <c r="CZ66" i="20" s="1"/>
  <c r="BP63" i="20"/>
  <c r="AX63" i="20"/>
  <c r="AX64" i="20" s="1"/>
  <c r="AX66" i="20" s="1"/>
  <c r="CL63" i="20"/>
  <c r="CL64" i="20" s="1"/>
  <c r="CL66" i="20" s="1"/>
  <c r="DB55" i="18"/>
  <c r="DC55" i="18" s="1"/>
  <c r="J61" i="18"/>
  <c r="J63" i="18" s="1"/>
  <c r="J65" i="18" s="1"/>
  <c r="AF61" i="18"/>
  <c r="AF63" i="18"/>
  <c r="AF65" i="18"/>
  <c r="CC61" i="18"/>
  <c r="CC63" i="18"/>
  <c r="CC65" i="18" s="1"/>
  <c r="CM54" i="18"/>
  <c r="CM61" i="18"/>
  <c r="CM63" i="18" s="1"/>
  <c r="CM65" i="18" s="1"/>
  <c r="AO60" i="18"/>
  <c r="AF56" i="31"/>
  <c r="AM65" i="31"/>
  <c r="BN65" i="31"/>
  <c r="BH44" i="28"/>
  <c r="BH70" i="28" s="1"/>
  <c r="Z44" i="28"/>
  <c r="R44" i="28"/>
  <c r="BI76" i="28"/>
  <c r="BI83" i="28" s="1"/>
  <c r="BI85" i="28" s="1"/>
  <c r="AG92" i="28"/>
  <c r="AG99" i="28" s="1"/>
  <c r="AG101" i="28" s="1"/>
  <c r="U60" i="28"/>
  <c r="U92" i="28" s="1"/>
  <c r="P66" i="28"/>
  <c r="P98" i="28"/>
  <c r="BJ54" i="20"/>
  <c r="AV63" i="20"/>
  <c r="AV64" i="20" s="1"/>
  <c r="AV66" i="20" s="1"/>
  <c r="BC63" i="20"/>
  <c r="BC64" i="20" s="1"/>
  <c r="BC66" i="20" s="1"/>
  <c r="E54" i="18"/>
  <c r="E61" i="18" s="1"/>
  <c r="E63" i="18" s="1"/>
  <c r="E65" i="18" s="1"/>
  <c r="M63" i="18"/>
  <c r="M65" i="18"/>
  <c r="CG61" i="18"/>
  <c r="CG63" i="18" s="1"/>
  <c r="CG65" i="18" s="1"/>
  <c r="M60" i="18"/>
  <c r="M61" i="18" s="1"/>
  <c r="BD56" i="31"/>
  <c r="BI66" i="31"/>
  <c r="BI68" i="31" s="1"/>
  <c r="BI70" i="31" s="1"/>
  <c r="BY66" i="31"/>
  <c r="BB65" i="31"/>
  <c r="BW65" i="31"/>
  <c r="BW66" i="31" s="1"/>
  <c r="BW68" i="31" s="1"/>
  <c r="BW70" i="31" s="1"/>
  <c r="BC66" i="28"/>
  <c r="D98" i="28"/>
  <c r="D99" i="28" s="1"/>
  <c r="D101" i="28" s="1"/>
  <c r="D83" i="28"/>
  <c r="D85" i="28" s="1"/>
  <c r="G54" i="20"/>
  <c r="P63" i="20"/>
  <c r="P64" i="20"/>
  <c r="P66" i="20" s="1"/>
  <c r="V63" i="20"/>
  <c r="V64" i="20"/>
  <c r="V66" i="20" s="1"/>
  <c r="CN63" i="20"/>
  <c r="DB57" i="18"/>
  <c r="DC57" i="18" s="1"/>
  <c r="BB54" i="18"/>
  <c r="BV65" i="18"/>
  <c r="CY61" i="18"/>
  <c r="CY63" i="18" s="1"/>
  <c r="CY65" i="18" s="1"/>
  <c r="Y63" i="20"/>
  <c r="BM63" i="20"/>
  <c r="BU63" i="20"/>
  <c r="V56" i="31"/>
  <c r="V66" i="31" s="1"/>
  <c r="V68" i="31" s="1"/>
  <c r="V70" i="31" s="1"/>
  <c r="AV66" i="28"/>
  <c r="AV67" i="28" s="1"/>
  <c r="AV98" i="28"/>
  <c r="AU60" i="28"/>
  <c r="C60" i="28"/>
  <c r="K60" i="28"/>
  <c r="D54" i="18"/>
  <c r="BG54" i="18"/>
  <c r="BG61" i="18" s="1"/>
  <c r="BG63" i="18" s="1"/>
  <c r="BG65" i="18" s="1"/>
  <c r="CS54" i="18"/>
  <c r="CS61" i="18"/>
  <c r="CS63" i="18"/>
  <c r="CS65" i="18" s="1"/>
  <c r="CX54" i="18"/>
  <c r="AG60" i="18"/>
  <c r="AG61" i="18"/>
  <c r="AG63" i="18" s="1"/>
  <c r="AG65" i="18" s="1"/>
  <c r="BE60" i="18"/>
  <c r="BK60" i="18"/>
  <c r="BK61" i="18" s="1"/>
  <c r="BK63" i="18" s="1"/>
  <c r="BK65" i="18" s="1"/>
  <c r="AG66" i="31"/>
  <c r="AG68" i="31" s="1"/>
  <c r="AG70" i="31" s="1"/>
  <c r="AH65" i="31"/>
  <c r="AV65" i="31"/>
  <c r="CD65" i="31"/>
  <c r="CD66" i="31" s="1"/>
  <c r="AJ61" i="18"/>
  <c r="AJ63" i="18" s="1"/>
  <c r="AJ65" i="18" s="1"/>
  <c r="AL54" i="18"/>
  <c r="AL61" i="18"/>
  <c r="AL63" i="18" s="1"/>
  <c r="AL65" i="18" s="1"/>
  <c r="AC60" i="18"/>
  <c r="AC61" i="18"/>
  <c r="AC63" i="18"/>
  <c r="AC65" i="18" s="1"/>
  <c r="BR60" i="18"/>
  <c r="BY60" i="18"/>
  <c r="BY61" i="18" s="1"/>
  <c r="BY63" i="18" s="1"/>
  <c r="BY65" i="18" s="1"/>
  <c r="L63" i="20"/>
  <c r="BH63" i="20"/>
  <c r="BH64" i="20" s="1"/>
  <c r="AU56" i="31"/>
  <c r="BF66" i="31"/>
  <c r="BF68" i="31"/>
  <c r="BF70" i="31" s="1"/>
  <c r="CL65" i="31"/>
  <c r="CL66" i="31" s="1"/>
  <c r="CL68" i="31" s="1"/>
  <c r="CL70" i="31" s="1"/>
  <c r="CY65" i="31"/>
  <c r="Y54" i="20"/>
  <c r="Y64" i="20" s="1"/>
  <c r="Y66" i="20" s="1"/>
  <c r="BK54" i="20"/>
  <c r="AR63" i="20"/>
  <c r="K54" i="18"/>
  <c r="K61" i="18"/>
  <c r="K63" i="18" s="1"/>
  <c r="K65" i="18" s="1"/>
  <c r="S54" i="18"/>
  <c r="S61" i="18"/>
  <c r="S63" i="18" s="1"/>
  <c r="S65" i="18" s="1"/>
  <c r="AA54" i="18"/>
  <c r="AA61" i="18"/>
  <c r="AA63" i="18" s="1"/>
  <c r="AA65" i="18" s="1"/>
  <c r="BM61" i="18"/>
  <c r="BM63" i="18" s="1"/>
  <c r="BM65" i="18" s="1"/>
  <c r="BR54" i="18"/>
  <c r="BR61" i="18" s="1"/>
  <c r="BR63" i="18" s="1"/>
  <c r="BR65" i="18" s="1"/>
  <c r="CQ61" i="18"/>
  <c r="CQ63" i="18"/>
  <c r="CQ65" i="18" s="1"/>
  <c r="Y60" i="18"/>
  <c r="Y61" i="18"/>
  <c r="Y63" i="18"/>
  <c r="Y65" i="18" s="1"/>
  <c r="BG60" i="18"/>
  <c r="BS60" i="18"/>
  <c r="BS61" i="18"/>
  <c r="BS63" i="18" s="1"/>
  <c r="BS65" i="18" s="1"/>
  <c r="BZ60" i="18"/>
  <c r="BZ61" i="18"/>
  <c r="BZ63" i="18" s="1"/>
  <c r="BZ65" i="18" s="1"/>
  <c r="CI56" i="31"/>
  <c r="V65" i="31"/>
  <c r="AJ65" i="31"/>
  <c r="BK65" i="31"/>
  <c r="BK66" i="31"/>
  <c r="BK68" i="31" s="1"/>
  <c r="BK70" i="31" s="1"/>
  <c r="CM65" i="31"/>
  <c r="CM66" i="31" s="1"/>
  <c r="CM68" i="31" s="1"/>
  <c r="CM70" i="31" s="1"/>
  <c r="BP61" i="18"/>
  <c r="BP63" i="18" s="1"/>
  <c r="BP65" i="18" s="1"/>
  <c r="BW54" i="18"/>
  <c r="U60" i="18"/>
  <c r="BA60" i="18"/>
  <c r="BM60" i="18"/>
  <c r="CA60" i="18"/>
  <c r="CA61" i="18" s="1"/>
  <c r="CA63" i="18" s="1"/>
  <c r="CA65" i="18" s="1"/>
  <c r="BJ63" i="20"/>
  <c r="CH63" i="20"/>
  <c r="CH64" i="20" s="1"/>
  <c r="CH66" i="20" s="1"/>
  <c r="D66" i="31"/>
  <c r="DB67" i="31"/>
  <c r="DC67" i="31" s="1"/>
  <c r="H56" i="31"/>
  <c r="P56" i="31"/>
  <c r="BH66" i="31"/>
  <c r="BH68" i="31"/>
  <c r="BH70" i="31"/>
  <c r="AK66" i="31"/>
  <c r="BA66" i="31"/>
  <c r="BQ66" i="31"/>
  <c r="BP66" i="31"/>
  <c r="BP68" i="31"/>
  <c r="BP70" i="31" s="1"/>
  <c r="CN66" i="31"/>
  <c r="CN68" i="31" s="1"/>
  <c r="CN70" i="31" s="1"/>
  <c r="J65" i="31"/>
  <c r="J66" i="31" s="1"/>
  <c r="J68" i="31" s="1"/>
  <c r="J70" i="31" s="1"/>
  <c r="P65" i="31"/>
  <c r="BF65" i="31"/>
  <c r="BL65" i="31"/>
  <c r="BS65" i="31"/>
  <c r="T65" i="31"/>
  <c r="T66" i="31"/>
  <c r="T68" i="31" s="1"/>
  <c r="T70" i="31" s="1"/>
  <c r="AF65" i="31"/>
  <c r="AF66" i="31" s="1"/>
  <c r="AF68" i="31" s="1"/>
  <c r="AF70" i="31" s="1"/>
  <c r="AL65" i="31"/>
  <c r="AX65" i="31"/>
  <c r="CI65" i="31"/>
  <c r="AO54" i="18"/>
  <c r="BE54" i="18"/>
  <c r="BU54" i="18"/>
  <c r="BU61" i="18"/>
  <c r="BU63" i="18" s="1"/>
  <c r="BU65" i="18" s="1"/>
  <c r="CK54" i="18"/>
  <c r="CK61" i="18" s="1"/>
  <c r="CK63" i="18" s="1"/>
  <c r="CK65" i="18" s="1"/>
  <c r="BD60" i="18"/>
  <c r="BD61" i="18"/>
  <c r="BD63" i="18" s="1"/>
  <c r="BD65" i="18" s="1"/>
  <c r="BT60" i="18"/>
  <c r="BT61" i="18" s="1"/>
  <c r="BT63" i="18" s="1"/>
  <c r="BT65" i="18" s="1"/>
  <c r="CF60" i="18"/>
  <c r="CF61" i="18"/>
  <c r="CF63" i="18"/>
  <c r="CF65" i="18" s="1"/>
  <c r="CL60" i="18"/>
  <c r="CL61" i="18" s="1"/>
  <c r="CL63" i="18" s="1"/>
  <c r="CL65" i="18" s="1"/>
  <c r="CX60" i="18"/>
  <c r="X56" i="31"/>
  <c r="BE56" i="31"/>
  <c r="BL56" i="31"/>
  <c r="BL66" i="31" s="1"/>
  <c r="BL68" i="31" s="1"/>
  <c r="BL70" i="31" s="1"/>
  <c r="CW56" i="31"/>
  <c r="CW66" i="31"/>
  <c r="W65" i="31"/>
  <c r="AP65" i="31"/>
  <c r="CF65" i="31"/>
  <c r="CF66" i="31" s="1"/>
  <c r="CF68" i="31" s="1"/>
  <c r="CF70" i="31" s="1"/>
  <c r="CR65" i="31"/>
  <c r="CR66" i="31"/>
  <c r="CR68" i="31"/>
  <c r="CR70" i="31"/>
  <c r="BF60" i="18"/>
  <c r="BF61" i="18" s="1"/>
  <c r="BF63" i="18" s="1"/>
  <c r="BF65" i="18" s="1"/>
  <c r="CZ60" i="18"/>
  <c r="CZ61" i="18"/>
  <c r="CZ63" i="18" s="1"/>
  <c r="CZ65" i="18" s="1"/>
  <c r="O56" i="31"/>
  <c r="AL56" i="31"/>
  <c r="AL66" i="31"/>
  <c r="AL68" i="31" s="1"/>
  <c r="AL70" i="31" s="1"/>
  <c r="AV56" i="31"/>
  <c r="AV66" i="31" s="1"/>
  <c r="AV68" i="31" s="1"/>
  <c r="AV70" i="31" s="1"/>
  <c r="R65" i="31"/>
  <c r="BC65" i="31"/>
  <c r="BV65" i="31"/>
  <c r="BV66" i="31" s="1"/>
  <c r="BV68" i="31" s="1"/>
  <c r="BV70" i="31" s="1"/>
  <c r="BV60" i="18"/>
  <c r="BV61" i="18" s="1"/>
  <c r="BV63" i="18" s="1"/>
  <c r="CH60" i="18"/>
  <c r="CH61" i="18" s="1"/>
  <c r="CH63" i="18" s="1"/>
  <c r="CH65" i="18" s="1"/>
  <c r="CO60" i="18"/>
  <c r="CI60" i="18"/>
  <c r="CI61" i="18"/>
  <c r="CI63" i="18"/>
  <c r="CI65" i="18" s="1"/>
  <c r="CY60" i="18"/>
  <c r="E65" i="31"/>
  <c r="DB63" i="31"/>
  <c r="AE56" i="31"/>
  <c r="CD68" i="31"/>
  <c r="CD70" i="31" s="1"/>
  <c r="Z65" i="31"/>
  <c r="BP65" i="31"/>
  <c r="CB65" i="31"/>
  <c r="CH65" i="31"/>
  <c r="CH66" i="31"/>
  <c r="CH68" i="31"/>
  <c r="CH70" i="31" s="1"/>
  <c r="CT65" i="31"/>
  <c r="CB60" i="18"/>
  <c r="CR60" i="18"/>
  <c r="AM56" i="31"/>
  <c r="AM66" i="31"/>
  <c r="AM68" i="31" s="1"/>
  <c r="AM70" i="31" s="1"/>
  <c r="BT56" i="31"/>
  <c r="BT66" i="31"/>
  <c r="BT68" i="31" s="1"/>
  <c r="BT70" i="31" s="1"/>
  <c r="CS56" i="31"/>
  <c r="CS66" i="31" s="1"/>
  <c r="CS68" i="31" s="1"/>
  <c r="CS70" i="31" s="1"/>
  <c r="L65" i="31"/>
  <c r="AB65" i="31"/>
  <c r="AR65" i="31"/>
  <c r="AR66" i="31"/>
  <c r="AR68" i="31" s="1"/>
  <c r="AR70" i="31" s="1"/>
  <c r="BH65" i="31"/>
  <c r="BX65" i="31"/>
  <c r="BX66" i="31" s="1"/>
  <c r="BX68" i="31" s="1"/>
  <c r="BX70" i="31" s="1"/>
  <c r="CN65" i="31"/>
  <c r="BN60" i="18"/>
  <c r="BN61" i="18" s="1"/>
  <c r="BN63" i="18" s="1"/>
  <c r="BN65" i="18" s="1"/>
  <c r="BX60" i="18"/>
  <c r="BX61" i="18"/>
  <c r="BX63" i="18" s="1"/>
  <c r="BX65" i="18" s="1"/>
  <c r="CN60" i="18"/>
  <c r="CN61" i="18"/>
  <c r="CN63" i="18" s="1"/>
  <c r="CN65" i="18"/>
  <c r="AN56" i="31"/>
  <c r="AN66" i="31" s="1"/>
  <c r="AN68" i="31" s="1"/>
  <c r="AN70" i="31" s="1"/>
  <c r="AS56" i="31"/>
  <c r="CB56" i="31"/>
  <c r="H65" i="31"/>
  <c r="X65" i="31"/>
  <c r="X66" i="31" s="1"/>
  <c r="AN65" i="31"/>
  <c r="BD65" i="31"/>
  <c r="BD66" i="31" s="1"/>
  <c r="BD68" i="31" s="1"/>
  <c r="BD70" i="31" s="1"/>
  <c r="BT65" i="31"/>
  <c r="CJ65" i="31"/>
  <c r="CZ65" i="31"/>
  <c r="CZ66" i="31" s="1"/>
  <c r="CZ68" i="31" s="1"/>
  <c r="CZ70" i="31" s="1"/>
  <c r="CD60" i="18"/>
  <c r="CD61" i="18" s="1"/>
  <c r="CD63" i="18"/>
  <c r="CD65" i="18" s="1"/>
  <c r="CT60" i="18"/>
  <c r="CT61" i="18" s="1"/>
  <c r="CT63" i="18" s="1"/>
  <c r="CT65" i="18" s="1"/>
  <c r="DB61" i="31"/>
  <c r="DC61" i="31" s="1"/>
  <c r="L56" i="31"/>
  <c r="L66" i="31" s="1"/>
  <c r="L68" i="31" s="1"/>
  <c r="L70" i="31" s="1"/>
  <c r="AB56" i="31"/>
  <c r="BC56" i="31"/>
  <c r="BC66" i="31"/>
  <c r="BC68" i="31" s="1"/>
  <c r="BC70" i="31" s="1"/>
  <c r="CJ56" i="31"/>
  <c r="CT56" i="31"/>
  <c r="CT66" i="31" s="1"/>
  <c r="CT68" i="31" s="1"/>
  <c r="CT70" i="31" s="1"/>
  <c r="N65" i="31"/>
  <c r="N66" i="31" s="1"/>
  <c r="N68" i="31"/>
  <c r="N70" i="31" s="1"/>
  <c r="AD65" i="31"/>
  <c r="AD66" i="31"/>
  <c r="AD68" i="31"/>
  <c r="AD70" i="31" s="1"/>
  <c r="AT65" i="31"/>
  <c r="AT66" i="31" s="1"/>
  <c r="AT68" i="31" s="1"/>
  <c r="AT70" i="31" s="1"/>
  <c r="BJ65" i="31"/>
  <c r="BZ65" i="31"/>
  <c r="BZ66" i="31" s="1"/>
  <c r="BZ68" i="31" s="1"/>
  <c r="BZ70" i="31" s="1"/>
  <c r="CP65" i="31"/>
  <c r="G96" i="27"/>
  <c r="G98" i="27"/>
  <c r="H99" i="28"/>
  <c r="H101" i="28" s="1"/>
  <c r="AS98" i="28"/>
  <c r="AS99" i="28" s="1"/>
  <c r="AS101" i="28" s="1"/>
  <c r="AS67" i="28"/>
  <c r="AS69" i="28"/>
  <c r="AS70" i="28" s="1"/>
  <c r="BI60" i="28"/>
  <c r="BK58" i="28"/>
  <c r="K92" i="28"/>
  <c r="K99" i="28" s="1"/>
  <c r="K101" i="28" s="1"/>
  <c r="K67" i="28"/>
  <c r="K69" i="28" s="1"/>
  <c r="K70" i="28" s="1"/>
  <c r="CI66" i="31"/>
  <c r="CI68" i="31" s="1"/>
  <c r="CI70" i="31" s="1"/>
  <c r="BM64" i="20"/>
  <c r="BM66" i="20"/>
  <c r="AE98" i="28"/>
  <c r="AE99" i="28" s="1"/>
  <c r="AE101" i="28"/>
  <c r="AE69" i="28"/>
  <c r="AE70" i="28" s="1"/>
  <c r="AP67" i="28"/>
  <c r="AP69" i="28" s="1"/>
  <c r="AP70" i="28" s="1"/>
  <c r="AP98" i="28"/>
  <c r="AP99" i="28"/>
  <c r="AP101" i="28" s="1"/>
  <c r="AF67" i="28"/>
  <c r="AF69" i="28" s="1"/>
  <c r="D92" i="28"/>
  <c r="D103" i="28" s="1"/>
  <c r="D67" i="28"/>
  <c r="D69" i="28" s="1"/>
  <c r="D70" i="28"/>
  <c r="AQ69" i="28"/>
  <c r="CV64" i="20"/>
  <c r="CV66" i="20"/>
  <c r="U96" i="27"/>
  <c r="BA67" i="28"/>
  <c r="BA69" i="28" s="1"/>
  <c r="BA70" i="28" s="1"/>
  <c r="P99" i="28"/>
  <c r="P101" i="28"/>
  <c r="P103" i="28" s="1"/>
  <c r="AV69" i="28"/>
  <c r="AV70" i="28"/>
  <c r="AV92" i="28"/>
  <c r="AV99" i="28"/>
  <c r="AV101" i="28"/>
  <c r="D61" i="18"/>
  <c r="D63" i="18" s="1"/>
  <c r="D65" i="18" s="1"/>
  <c r="F95" i="27"/>
  <c r="C52" i="27" s="1"/>
  <c r="C92" i="28"/>
  <c r="BC98" i="28"/>
  <c r="BC99" i="28"/>
  <c r="BC101" i="28" s="1"/>
  <c r="BC67" i="28"/>
  <c r="BC69" i="28" s="1"/>
  <c r="BJ64" i="20"/>
  <c r="BJ66" i="20"/>
  <c r="CN64" i="20"/>
  <c r="CN66" i="20"/>
  <c r="AR96" i="27"/>
  <c r="AR98" i="27" s="1"/>
  <c r="T99" i="28"/>
  <c r="T101" i="28" s="1"/>
  <c r="BD69" i="28"/>
  <c r="BD70" i="28" s="1"/>
  <c r="X99" i="28"/>
  <c r="X101" i="28" s="1"/>
  <c r="X103" i="28" s="1"/>
  <c r="C61" i="18"/>
  <c r="C63" i="18" s="1"/>
  <c r="DA65" i="18"/>
  <c r="S66" i="27"/>
  <c r="S68" i="27"/>
  <c r="S69" i="27" s="1"/>
  <c r="P96" i="27"/>
  <c r="P98" i="27" s="1"/>
  <c r="I96" i="27"/>
  <c r="I98" i="27"/>
  <c r="L64" i="20"/>
  <c r="L66" i="20"/>
  <c r="E98" i="28"/>
  <c r="G64" i="20"/>
  <c r="G66" i="20"/>
  <c r="Q92" i="28"/>
  <c r="Q67" i="28"/>
  <c r="Q69" i="28"/>
  <c r="Q70" i="28" s="1"/>
  <c r="C66" i="20"/>
  <c r="AX96" i="27"/>
  <c r="AX98" i="27" s="1"/>
  <c r="O98" i="28"/>
  <c r="O67" i="28"/>
  <c r="O69" i="28"/>
  <c r="O70" i="28" s="1"/>
  <c r="BH98" i="28"/>
  <c r="BH99" i="28" s="1"/>
  <c r="BH101" i="28" s="1"/>
  <c r="BI44" i="28"/>
  <c r="S96" i="27"/>
  <c r="S98" i="27"/>
  <c r="O69" i="27"/>
  <c r="Y67" i="28"/>
  <c r="Y69" i="28" s="1"/>
  <c r="Y70" i="28" s="1"/>
  <c r="X68" i="31"/>
  <c r="X70" i="31" s="1"/>
  <c r="BE61" i="18"/>
  <c r="BE63" i="18" s="1"/>
  <c r="BE65" i="18" s="1"/>
  <c r="AU92" i="28"/>
  <c r="AU99" i="28"/>
  <c r="AU101" i="28" s="1"/>
  <c r="AU67" i="28"/>
  <c r="AU69" i="28"/>
  <c r="AU70" i="28" s="1"/>
  <c r="AK92" i="28"/>
  <c r="AR64" i="20"/>
  <c r="AR66" i="20"/>
  <c r="AD99" i="28"/>
  <c r="AD101" i="28"/>
  <c r="V67" i="28"/>
  <c r="V69" i="28" s="1"/>
  <c r="V70" i="28" s="1"/>
  <c r="H66" i="27"/>
  <c r="H68" i="27" s="1"/>
  <c r="H69" i="27" s="1"/>
  <c r="AE66" i="27"/>
  <c r="AE68" i="27"/>
  <c r="AE69" i="27" s="1"/>
  <c r="BI66" i="28"/>
  <c r="AN98" i="28"/>
  <c r="AN99" i="28" s="1"/>
  <c r="AN101" i="28" s="1"/>
  <c r="AN67" i="28"/>
  <c r="AN69" i="28" s="1"/>
  <c r="AN70" i="28" s="1"/>
  <c r="D68" i="31"/>
  <c r="CJ66" i="31"/>
  <c r="CJ68" i="31" s="1"/>
  <c r="CJ70" i="31" s="1"/>
  <c r="AE66" i="31"/>
  <c r="AE68" i="31" s="1"/>
  <c r="AE70" i="31" s="1"/>
  <c r="AB66" i="31"/>
  <c r="AB68" i="31" s="1"/>
  <c r="AB70" i="31" s="1"/>
  <c r="E66" i="31"/>
  <c r="E68" i="31" s="1"/>
  <c r="E70" i="31" s="1"/>
  <c r="AO61" i="18"/>
  <c r="AO63" i="18" s="1"/>
  <c r="AO65" i="18" s="1"/>
  <c r="P66" i="31"/>
  <c r="P68" i="31" s="1"/>
  <c r="P70" i="31" s="1"/>
  <c r="CX61" i="18"/>
  <c r="CX63" i="18"/>
  <c r="CX65" i="18" s="1"/>
  <c r="AT98" i="28"/>
  <c r="AX98" i="28"/>
  <c r="AX99" i="28"/>
  <c r="AX101" i="28"/>
  <c r="AX67" i="28"/>
  <c r="AX69" i="28"/>
  <c r="AX70" i="28" s="1"/>
  <c r="BG96" i="27"/>
  <c r="BG98" i="27" s="1"/>
  <c r="AD67" i="28"/>
  <c r="AD69" i="28" s="1"/>
  <c r="AD70" i="28" s="1"/>
  <c r="BI87" i="27"/>
  <c r="H96" i="27"/>
  <c r="H98" i="27"/>
  <c r="BB96" i="27"/>
  <c r="BB98" i="27"/>
  <c r="AE96" i="27"/>
  <c r="AE98" i="27" s="1"/>
  <c r="D70" i="31"/>
  <c r="O99" i="28"/>
  <c r="O101" i="28"/>
  <c r="O103" i="28" s="1"/>
  <c r="Q99" i="28"/>
  <c r="Q101" i="28" s="1"/>
  <c r="Q103" i="28" s="1"/>
  <c r="C52" i="28"/>
  <c r="C96" i="27" l="1"/>
  <c r="E69" i="27"/>
  <c r="C65" i="18"/>
  <c r="AU69" i="27"/>
  <c r="U103" i="28"/>
  <c r="U99" i="28"/>
  <c r="U101" i="28" s="1"/>
  <c r="Y99" i="28"/>
  <c r="Y101" i="28" s="1"/>
  <c r="Y103" i="28" s="1"/>
  <c r="W96" i="27"/>
  <c r="W98" i="27" s="1"/>
  <c r="X66" i="27"/>
  <c r="X68" i="27" s="1"/>
  <c r="X69" i="27" s="1"/>
  <c r="BF59" i="27"/>
  <c r="BF88" i="27"/>
  <c r="BF89" i="27" s="1"/>
  <c r="AY59" i="27"/>
  <c r="AY88" i="27"/>
  <c r="AY89" i="27" s="1"/>
  <c r="K103" i="28"/>
  <c r="E99" i="28"/>
  <c r="E101" i="28" s="1"/>
  <c r="E103" i="28" s="1"/>
  <c r="BJ93" i="27"/>
  <c r="BK93" i="27" s="1"/>
  <c r="BH96" i="27"/>
  <c r="BH98" i="27" s="1"/>
  <c r="DA65" i="31"/>
  <c r="AJ69" i="27"/>
  <c r="AD69" i="27"/>
  <c r="BI90" i="27"/>
  <c r="BK60" i="27"/>
  <c r="AW65" i="27"/>
  <c r="AW66" i="27" s="1"/>
  <c r="AW68" i="27" s="1"/>
  <c r="AW69" i="27" s="1"/>
  <c r="AW90" i="27"/>
  <c r="AW95" i="27" s="1"/>
  <c r="AW96" i="27" s="1"/>
  <c r="AW98" i="27" s="1"/>
  <c r="U65" i="31"/>
  <c r="U66" i="31" s="1"/>
  <c r="U68" i="31" s="1"/>
  <c r="U70" i="31" s="1"/>
  <c r="DB58" i="31"/>
  <c r="DC58" i="31" s="1"/>
  <c r="BC70" i="28"/>
  <c r="N66" i="27"/>
  <c r="N68" i="27" s="1"/>
  <c r="BD96" i="27"/>
  <c r="BD98" i="27" s="1"/>
  <c r="W98" i="28"/>
  <c r="W67" i="28"/>
  <c r="W69" i="28" s="1"/>
  <c r="W70" i="28" s="1"/>
  <c r="BI42" i="27"/>
  <c r="BI64" i="27"/>
  <c r="BI65" i="27" s="1"/>
  <c r="DB54" i="31"/>
  <c r="DC54" i="31" s="1"/>
  <c r="BR65" i="31"/>
  <c r="BR66" i="31" s="1"/>
  <c r="BR68" i="31" s="1"/>
  <c r="BR70" i="31" s="1"/>
  <c r="DB64" i="31"/>
  <c r="DC64" i="31" s="1"/>
  <c r="BD93" i="27"/>
  <c r="BD95" i="27" s="1"/>
  <c r="BD65" i="27"/>
  <c r="V103" i="28"/>
  <c r="BY68" i="31"/>
  <c r="BY70" i="31" s="1"/>
  <c r="AH69" i="27"/>
  <c r="Z69" i="27"/>
  <c r="AA96" i="27"/>
  <c r="AA98" i="27" s="1"/>
  <c r="S56" i="31"/>
  <c r="AR98" i="28"/>
  <c r="AR99" i="28" s="1"/>
  <c r="AR101" i="28" s="1"/>
  <c r="AR67" i="28"/>
  <c r="AR69" i="28" s="1"/>
  <c r="AR70" i="28" s="1"/>
  <c r="BI44" i="27"/>
  <c r="BD66" i="27"/>
  <c r="BD68" i="27" s="1"/>
  <c r="BD69" i="27" s="1"/>
  <c r="T103" i="28"/>
  <c r="AU87" i="27"/>
  <c r="AU89" i="27" s="1"/>
  <c r="AV69" i="27"/>
  <c r="AM88" i="27"/>
  <c r="AM59" i="27"/>
  <c r="AM66" i="27" s="1"/>
  <c r="AM68" i="27" s="1"/>
  <c r="AM69" i="27" s="1"/>
  <c r="R100" i="28"/>
  <c r="R69" i="28"/>
  <c r="CB54" i="18"/>
  <c r="CB61" i="18" s="1"/>
  <c r="CB63" i="18" s="1"/>
  <c r="CB65" i="18" s="1"/>
  <c r="DB52" i="18"/>
  <c r="DC52" i="18" s="1"/>
  <c r="AY93" i="27"/>
  <c r="AY95" i="27" s="1"/>
  <c r="BJ63" i="27"/>
  <c r="BK63" i="27" s="1"/>
  <c r="AA99" i="28"/>
  <c r="AA101" i="28" s="1"/>
  <c r="U67" i="28"/>
  <c r="U69" i="28" s="1"/>
  <c r="U70" i="28" s="1"/>
  <c r="BI67" i="28"/>
  <c r="BD98" i="28"/>
  <c r="BD99" i="28" s="1"/>
  <c r="BD101" i="28" s="1"/>
  <c r="CB66" i="31"/>
  <c r="CB68" i="31" s="1"/>
  <c r="CB70" i="31" s="1"/>
  <c r="H66" i="31"/>
  <c r="H68" i="31" s="1"/>
  <c r="H70" i="31" s="1"/>
  <c r="AF99" i="28"/>
  <c r="AF101" i="28" s="1"/>
  <c r="AU59" i="27"/>
  <c r="AU66" i="27" s="1"/>
  <c r="AU68" i="27" s="1"/>
  <c r="AT96" i="27"/>
  <c r="AT98" i="27" s="1"/>
  <c r="AM89" i="27"/>
  <c r="AM96" i="27" s="1"/>
  <c r="AM98" i="27" s="1"/>
  <c r="BA69" i="27"/>
  <c r="AG65" i="27"/>
  <c r="AG66" i="27" s="1"/>
  <c r="AG68" i="27" s="1"/>
  <c r="AG69" i="27" s="1"/>
  <c r="AG90" i="27"/>
  <c r="AG95" i="27" s="1"/>
  <c r="R70" i="28"/>
  <c r="AQ70" i="28"/>
  <c r="J99" i="28"/>
  <c r="J101" i="28" s="1"/>
  <c r="J103" i="28"/>
  <c r="AL96" i="27"/>
  <c r="AL98" i="27" s="1"/>
  <c r="G103" i="28"/>
  <c r="AQ69" i="27"/>
  <c r="AP96" i="27"/>
  <c r="AP98" i="27" s="1"/>
  <c r="AJ96" i="27"/>
  <c r="AJ98" i="27" s="1"/>
  <c r="BK59" i="28"/>
  <c r="AH67" i="28"/>
  <c r="AH69" i="28" s="1"/>
  <c r="AH70" i="28" s="1"/>
  <c r="AH98" i="28"/>
  <c r="AH99" i="28" s="1"/>
  <c r="AH101" i="28" s="1"/>
  <c r="AK98" i="27"/>
  <c r="C66" i="27"/>
  <c r="AO66" i="27"/>
  <c r="AO68" i="27" s="1"/>
  <c r="AO69" i="27" s="1"/>
  <c r="AI92" i="27"/>
  <c r="AI65" i="27"/>
  <c r="AI66" i="27" s="1"/>
  <c r="AI68" i="27" s="1"/>
  <c r="AI69" i="27" s="1"/>
  <c r="BG69" i="27"/>
  <c r="BE88" i="27"/>
  <c r="BE89" i="27" s="1"/>
  <c r="BE96" i="27" s="1"/>
  <c r="BE98" i="27" s="1"/>
  <c r="BE59" i="27"/>
  <c r="BE66" i="27" s="1"/>
  <c r="BE68" i="27" s="1"/>
  <c r="BE69" i="27" s="1"/>
  <c r="AZ88" i="27"/>
  <c r="AZ89" i="27" s="1"/>
  <c r="AZ96" i="27" s="1"/>
  <c r="AZ98" i="27" s="1"/>
  <c r="AZ59" i="27"/>
  <c r="AZ66" i="27" s="1"/>
  <c r="AZ68" i="27" s="1"/>
  <c r="AZ69" i="27" s="1"/>
  <c r="AN88" i="27"/>
  <c r="AN89" i="27" s="1"/>
  <c r="AN96" i="27" s="1"/>
  <c r="AN98" i="27" s="1"/>
  <c r="AN59" i="27"/>
  <c r="AN66" i="27" s="1"/>
  <c r="AN68" i="27" s="1"/>
  <c r="AN69" i="27" s="1"/>
  <c r="AJ95" i="27"/>
  <c r="BK63" i="20"/>
  <c r="BK64" i="20" s="1"/>
  <c r="BK66" i="20" s="1"/>
  <c r="DB55" i="20"/>
  <c r="DC55" i="20" s="1"/>
  <c r="G65" i="31"/>
  <c r="DB57" i="31"/>
  <c r="DC57" i="31" s="1"/>
  <c r="DB53" i="31"/>
  <c r="DC53" i="31" s="1"/>
  <c r="C56" i="31"/>
  <c r="Q90" i="27"/>
  <c r="Q65" i="27"/>
  <c r="Q66" i="27" s="1"/>
  <c r="Q68" i="27" s="1"/>
  <c r="Q69" i="27" s="1"/>
  <c r="G70" i="28"/>
  <c r="AL66" i="27"/>
  <c r="AL68" i="27" s="1"/>
  <c r="AL69" i="27" s="1"/>
  <c r="N44" i="27"/>
  <c r="N69" i="27" s="1"/>
  <c r="BA90" i="27"/>
  <c r="BA95" i="27" s="1"/>
  <c r="BA96" i="27" s="1"/>
  <c r="BA98" i="27" s="1"/>
  <c r="BA65" i="27"/>
  <c r="BA66" i="27" s="1"/>
  <c r="BA68" i="27" s="1"/>
  <c r="U97" i="27"/>
  <c r="U98" i="27" s="1"/>
  <c r="BJ67" i="27"/>
  <c r="BK67" i="27" s="1"/>
  <c r="R101" i="28"/>
  <c r="Y96" i="27"/>
  <c r="Y98" i="27" s="1"/>
  <c r="W59" i="27"/>
  <c r="W66" i="27" s="1"/>
  <c r="W68" i="27" s="1"/>
  <c r="W69" i="27" s="1"/>
  <c r="BJ58" i="27"/>
  <c r="AC93" i="27"/>
  <c r="AC95" i="27" s="1"/>
  <c r="AC65" i="27"/>
  <c r="AC66" i="27" s="1"/>
  <c r="AC68" i="27" s="1"/>
  <c r="AC69" i="27" s="1"/>
  <c r="BS64" i="20"/>
  <c r="BS66" i="20" s="1"/>
  <c r="K65" i="27"/>
  <c r="K66" i="27" s="1"/>
  <c r="K68" i="27" s="1"/>
  <c r="K69" i="27" s="1"/>
  <c r="BJ61" i="27"/>
  <c r="BK61" i="27" s="1"/>
  <c r="Z101" i="28"/>
  <c r="Z103" i="28" s="1"/>
  <c r="BF44" i="27"/>
  <c r="AY65" i="27"/>
  <c r="BF65" i="27"/>
  <c r="BF90" i="27"/>
  <c r="BF95" i="27" s="1"/>
  <c r="BC65" i="27"/>
  <c r="BC66" i="27" s="1"/>
  <c r="BC68" i="27" s="1"/>
  <c r="BC69" i="27" s="1"/>
  <c r="BC90" i="27"/>
  <c r="BC95" i="27" s="1"/>
  <c r="BC96" i="27" s="1"/>
  <c r="BC98" i="27" s="1"/>
  <c r="AU95" i="27"/>
  <c r="N94" i="27"/>
  <c r="BJ94" i="27" s="1"/>
  <c r="N65" i="27"/>
  <c r="AZ60" i="28"/>
  <c r="AW66" i="28"/>
  <c r="AW98" i="28" s="1"/>
  <c r="AW99" i="28" s="1"/>
  <c r="AW101" i="28" s="1"/>
  <c r="AO92" i="28"/>
  <c r="AO99" i="28" s="1"/>
  <c r="AO101" i="28" s="1"/>
  <c r="AO67" i="28"/>
  <c r="AO69" i="28" s="1"/>
  <c r="AO70" i="28" s="1"/>
  <c r="CD54" i="20"/>
  <c r="CD64" i="20" s="1"/>
  <c r="CD66" i="20" s="1"/>
  <c r="AG96" i="27"/>
  <c r="AG98" i="27" s="1"/>
  <c r="X91" i="27"/>
  <c r="BJ91" i="27" s="1"/>
  <c r="BK91" i="27" s="1"/>
  <c r="X65" i="27"/>
  <c r="E59" i="27"/>
  <c r="E66" i="27" s="1"/>
  <c r="E68" i="27" s="1"/>
  <c r="E87" i="27"/>
  <c r="AY44" i="28"/>
  <c r="AY70" i="28" s="1"/>
  <c r="BJ61" i="28"/>
  <c r="BK61" i="28" s="1"/>
  <c r="M66" i="28"/>
  <c r="BI58" i="27"/>
  <c r="BH95" i="27"/>
  <c r="X95" i="27"/>
  <c r="X96" i="27" s="1"/>
  <c r="X98" i="27" s="1"/>
  <c r="N95" i="27"/>
  <c r="N96" i="27" s="1"/>
  <c r="N98" i="27" s="1"/>
  <c r="Z67" i="28"/>
  <c r="Z69" i="28" s="1"/>
  <c r="Z70" i="28" s="1"/>
  <c r="CF63" i="20"/>
  <c r="CF64" i="20" s="1"/>
  <c r="CF66" i="20" s="1"/>
  <c r="BJ97" i="27"/>
  <c r="BK97" i="27" s="1"/>
  <c r="AW70" i="28"/>
  <c r="AF95" i="27"/>
  <c r="AF96" i="27" s="1"/>
  <c r="AF98" i="27" s="1"/>
  <c r="BF83" i="28"/>
  <c r="BF85" i="28" s="1"/>
  <c r="DB58" i="20"/>
  <c r="DC58" i="20" s="1"/>
  <c r="AC65" i="31"/>
  <c r="AC66" i="31" s="1"/>
  <c r="AC68" i="31" s="1"/>
  <c r="AC70" i="31" s="1"/>
  <c r="AS65" i="31"/>
  <c r="AS66" i="31" s="1"/>
  <c r="AS68" i="31" s="1"/>
  <c r="AS70" i="31" s="1"/>
  <c r="CO65" i="31"/>
  <c r="CO66" i="31" s="1"/>
  <c r="CO68" i="31" s="1"/>
  <c r="CO70" i="31" s="1"/>
  <c r="AC89" i="27"/>
  <c r="BG67" i="28"/>
  <c r="BG69" i="28" s="1"/>
  <c r="BG70" i="28" s="1"/>
  <c r="AW67" i="28"/>
  <c r="AW69" i="28" s="1"/>
  <c r="AL66" i="28"/>
  <c r="AL98" i="28" s="1"/>
  <c r="BF99" i="28"/>
  <c r="BF101" i="28" s="1"/>
  <c r="AO63" i="20"/>
  <c r="AO64" i="20" s="1"/>
  <c r="AO66" i="20" s="1"/>
  <c r="M68" i="31"/>
  <c r="M70" i="31" s="1"/>
  <c r="Z95" i="27"/>
  <c r="Z96" i="27" s="1"/>
  <c r="Z98" i="27" s="1"/>
  <c r="V65" i="27"/>
  <c r="V66" i="27" s="1"/>
  <c r="V68" i="27" s="1"/>
  <c r="V69" i="27" s="1"/>
  <c r="V90" i="27"/>
  <c r="V95" i="27" s="1"/>
  <c r="D59" i="27"/>
  <c r="D88" i="27"/>
  <c r="S67" i="28"/>
  <c r="S69" i="28" s="1"/>
  <c r="S70" i="28" s="1"/>
  <c r="S92" i="28"/>
  <c r="AJ63" i="20"/>
  <c r="AJ64" i="20" s="1"/>
  <c r="AJ66" i="20" s="1"/>
  <c r="AK60" i="18"/>
  <c r="AR60" i="18"/>
  <c r="AI92" i="28"/>
  <c r="AI99" i="28" s="1"/>
  <c r="AI101" i="28" s="1"/>
  <c r="AI67" i="28"/>
  <c r="AI69" i="28" s="1"/>
  <c r="AI70" i="28" s="1"/>
  <c r="DB56" i="18"/>
  <c r="DC56" i="18" s="1"/>
  <c r="F59" i="27"/>
  <c r="F66" i="27" s="1"/>
  <c r="F68" i="27" s="1"/>
  <c r="F69" i="27" s="1"/>
  <c r="F87" i="27"/>
  <c r="F89" i="27" s="1"/>
  <c r="F96" i="27" s="1"/>
  <c r="F98" i="27" s="1"/>
  <c r="AM44" i="28"/>
  <c r="AF44" i="28"/>
  <c r="AF70" i="28" s="1"/>
  <c r="AT60" i="28"/>
  <c r="AK61" i="18"/>
  <c r="AK63" i="18" s="1"/>
  <c r="AK65" i="18" s="1"/>
  <c r="CX64" i="20"/>
  <c r="CX66" i="20" s="1"/>
  <c r="T63" i="20"/>
  <c r="CT63" i="20"/>
  <c r="CT64" i="20" s="1"/>
  <c r="CT66" i="20" s="1"/>
  <c r="U54" i="18"/>
  <c r="U61" i="18" s="1"/>
  <c r="U63" i="18" s="1"/>
  <c r="U65" i="18" s="1"/>
  <c r="N60" i="18"/>
  <c r="N61" i="18" s="1"/>
  <c r="N63" i="18" s="1"/>
  <c r="N65" i="18" s="1"/>
  <c r="DA63" i="20"/>
  <c r="K56" i="31"/>
  <c r="K66" i="31" s="1"/>
  <c r="K68" i="31" s="1"/>
  <c r="K70" i="31" s="1"/>
  <c r="S65" i="31"/>
  <c r="AI65" i="31"/>
  <c r="AI66" i="31" s="1"/>
  <c r="AI68" i="31" s="1"/>
  <c r="AI70" i="31" s="1"/>
  <c r="AQ65" i="31"/>
  <c r="BG65" i="31"/>
  <c r="BG66" i="31" s="1"/>
  <c r="BG68" i="31" s="1"/>
  <c r="BG70" i="31" s="1"/>
  <c r="CE65" i="31"/>
  <c r="CE66" i="31" s="1"/>
  <c r="CE68" i="31" s="1"/>
  <c r="CE70" i="31" s="1"/>
  <c r="CU65" i="31"/>
  <c r="AL60" i="28"/>
  <c r="AE54" i="20"/>
  <c r="AL54" i="20"/>
  <c r="AL64" i="20" s="1"/>
  <c r="AL66" i="20" s="1"/>
  <c r="H61" i="18"/>
  <c r="H63" i="18" s="1"/>
  <c r="H65" i="18" s="1"/>
  <c r="V61" i="18"/>
  <c r="V63" i="18" s="1"/>
  <c r="V65" i="18" s="1"/>
  <c r="O60" i="18"/>
  <c r="O61" i="18" s="1"/>
  <c r="O63" i="18" s="1"/>
  <c r="O65" i="18" s="1"/>
  <c r="AI60" i="18"/>
  <c r="AI61" i="18" s="1"/>
  <c r="AI63" i="18" s="1"/>
  <c r="AI65" i="18" s="1"/>
  <c r="BL60" i="18"/>
  <c r="BL61" i="18" s="1"/>
  <c r="BL63" i="18" s="1"/>
  <c r="BL65" i="18" s="1"/>
  <c r="CV60" i="18"/>
  <c r="CV61" i="18" s="1"/>
  <c r="CV63" i="18" s="1"/>
  <c r="CV65" i="18" s="1"/>
  <c r="R56" i="31"/>
  <c r="R66" i="31" s="1"/>
  <c r="R68" i="31" s="1"/>
  <c r="R70" i="31" s="1"/>
  <c r="Z56" i="31"/>
  <c r="Z66" i="31" s="1"/>
  <c r="Z68" i="31" s="1"/>
  <c r="Z70" i="31" s="1"/>
  <c r="CG56" i="31"/>
  <c r="CG66" i="31" s="1"/>
  <c r="CG68" i="31" s="1"/>
  <c r="CG70" i="31" s="1"/>
  <c r="CU56" i="31"/>
  <c r="CU66" i="31" s="1"/>
  <c r="CU68" i="31" s="1"/>
  <c r="CU70" i="31" s="1"/>
  <c r="I65" i="27"/>
  <c r="I66" i="27" s="1"/>
  <c r="I68" i="27" s="1"/>
  <c r="I69" i="27" s="1"/>
  <c r="BF67" i="28"/>
  <c r="BF69" i="28" s="1"/>
  <c r="BF70" i="28" s="1"/>
  <c r="I60" i="28"/>
  <c r="AD61" i="18"/>
  <c r="AD63" i="18" s="1"/>
  <c r="AD65" i="18" s="1"/>
  <c r="AH61" i="18"/>
  <c r="AH63" i="18" s="1"/>
  <c r="AH65" i="18" s="1"/>
  <c r="AR61" i="18"/>
  <c r="AR63" i="18" s="1"/>
  <c r="AR65" i="18" s="1"/>
  <c r="BH61" i="18"/>
  <c r="BH63" i="18" s="1"/>
  <c r="BH65" i="18" s="1"/>
  <c r="BO60" i="18"/>
  <c r="BO61" i="18" s="1"/>
  <c r="BO63" i="18" s="1"/>
  <c r="BO65" i="18" s="1"/>
  <c r="BW60" i="18"/>
  <c r="BW61" i="18" s="1"/>
  <c r="BW63" i="18" s="1"/>
  <c r="BW65" i="18" s="1"/>
  <c r="CE60" i="18"/>
  <c r="CE61" i="18" s="1"/>
  <c r="CE63" i="18" s="1"/>
  <c r="CE65" i="18" s="1"/>
  <c r="BE63" i="20"/>
  <c r="BE64" i="20" s="1"/>
  <c r="BE66" i="20" s="1"/>
  <c r="F66" i="31"/>
  <c r="F68" i="31" s="1"/>
  <c r="F70" i="31" s="1"/>
  <c r="AP56" i="31"/>
  <c r="AP66" i="31" s="1"/>
  <c r="AP68" i="31" s="1"/>
  <c r="AP70" i="31" s="1"/>
  <c r="CP56" i="31"/>
  <c r="CP66" i="31" s="1"/>
  <c r="CP68" i="31" s="1"/>
  <c r="CP70" i="31" s="1"/>
  <c r="O65" i="31"/>
  <c r="O66" i="31" s="1"/>
  <c r="O68" i="31" s="1"/>
  <c r="O70" i="31" s="1"/>
  <c r="AU65" i="31"/>
  <c r="AU66" i="31" s="1"/>
  <c r="AU68" i="31" s="1"/>
  <c r="AU70" i="31" s="1"/>
  <c r="CA65" i="31"/>
  <c r="CA66" i="31" s="1"/>
  <c r="CA68" i="31" s="1"/>
  <c r="CA70" i="31" s="1"/>
  <c r="CQ65" i="31"/>
  <c r="CQ66" i="31" s="1"/>
  <c r="CQ68" i="31" s="1"/>
  <c r="CQ70" i="31" s="1"/>
  <c r="AC66" i="28"/>
  <c r="AM66" i="28"/>
  <c r="S66" i="28"/>
  <c r="S98" i="28" s="1"/>
  <c r="AZ54" i="20"/>
  <c r="AZ64" i="20" s="1"/>
  <c r="AZ66" i="20" s="1"/>
  <c r="BT63" i="20"/>
  <c r="BT64" i="20" s="1"/>
  <c r="BT66" i="20" s="1"/>
  <c r="BQ61" i="18"/>
  <c r="BQ63" i="18" s="1"/>
  <c r="BQ65" i="18" s="1"/>
  <c r="R60" i="18"/>
  <c r="R61" i="18" s="1"/>
  <c r="R63" i="18" s="1"/>
  <c r="R65" i="18" s="1"/>
  <c r="AZ60" i="18"/>
  <c r="AZ61" i="18" s="1"/>
  <c r="AZ63" i="18" s="1"/>
  <c r="AZ65" i="18" s="1"/>
  <c r="BH60" i="18"/>
  <c r="CJ60" i="18"/>
  <c r="CJ61" i="18" s="1"/>
  <c r="CJ63" i="18" s="1"/>
  <c r="CJ65" i="18" s="1"/>
  <c r="CS63" i="20"/>
  <c r="CS64" i="20" s="1"/>
  <c r="CS66" i="20" s="1"/>
  <c r="AQ56" i="31"/>
  <c r="AQ66" i="31" s="1"/>
  <c r="AQ68" i="31" s="1"/>
  <c r="AQ70" i="31" s="1"/>
  <c r="V87" i="27"/>
  <c r="V89" i="27" s="1"/>
  <c r="V96" i="27" s="1"/>
  <c r="V98" i="27" s="1"/>
  <c r="AK66" i="28"/>
  <c r="N66" i="28"/>
  <c r="CY63" i="20"/>
  <c r="CY64" i="20" s="1"/>
  <c r="CY66" i="20" s="1"/>
  <c r="U63" i="20"/>
  <c r="U64" i="20" s="1"/>
  <c r="U66" i="20" s="1"/>
  <c r="AY54" i="18"/>
  <c r="AY61" i="18" s="1"/>
  <c r="AY63" i="18" s="1"/>
  <c r="AY65" i="18" s="1"/>
  <c r="L60" i="18"/>
  <c r="Z60" i="18"/>
  <c r="Z61" i="18" s="1"/>
  <c r="Z63" i="18" s="1"/>
  <c r="Z65" i="18" s="1"/>
  <c r="BI60" i="18"/>
  <c r="BI61" i="18" s="1"/>
  <c r="BI63" i="18" s="1"/>
  <c r="BI65" i="18" s="1"/>
  <c r="BQ60" i="18"/>
  <c r="DC62" i="18"/>
  <c r="I56" i="31"/>
  <c r="I66" i="31" s="1"/>
  <c r="I68" i="31" s="1"/>
  <c r="I70" i="31" s="1"/>
  <c r="W56" i="31"/>
  <c r="W66" i="31" s="1"/>
  <c r="W68" i="31" s="1"/>
  <c r="W70" i="31" s="1"/>
  <c r="AJ56" i="31"/>
  <c r="AJ66" i="31" s="1"/>
  <c r="AJ68" i="31" s="1"/>
  <c r="AJ70" i="31" s="1"/>
  <c r="AX56" i="31"/>
  <c r="AX66" i="31" s="1"/>
  <c r="AX68" i="31" s="1"/>
  <c r="AX70" i="31" s="1"/>
  <c r="Y65" i="31"/>
  <c r="Y66" i="31" s="1"/>
  <c r="Y68" i="31" s="1"/>
  <c r="Y70" i="31" s="1"/>
  <c r="AO65" i="31"/>
  <c r="AO66" i="31" s="1"/>
  <c r="AO68" i="31" s="1"/>
  <c r="AO70" i="31" s="1"/>
  <c r="AW65" i="31"/>
  <c r="AW66" i="31" s="1"/>
  <c r="AW68" i="31" s="1"/>
  <c r="AW70" i="31" s="1"/>
  <c r="BE65" i="31"/>
  <c r="BE66" i="31" s="1"/>
  <c r="BE68" i="31" s="1"/>
  <c r="BE70" i="31" s="1"/>
  <c r="BM65" i="31"/>
  <c r="BM66" i="31" s="1"/>
  <c r="BM68" i="31" s="1"/>
  <c r="BM70" i="31" s="1"/>
  <c r="BU65" i="31"/>
  <c r="BU66" i="31" s="1"/>
  <c r="BU68" i="31" s="1"/>
  <c r="BU70" i="31" s="1"/>
  <c r="CK65" i="31"/>
  <c r="CK66" i="31" s="1"/>
  <c r="CK68" i="31" s="1"/>
  <c r="CK70" i="31" s="1"/>
  <c r="F60" i="28"/>
  <c r="C66" i="28"/>
  <c r="AP64" i="20"/>
  <c r="AP66" i="20" s="1"/>
  <c r="G54" i="18"/>
  <c r="G61" i="18" s="1"/>
  <c r="G63" i="18" s="1"/>
  <c r="G65" i="18" s="1"/>
  <c r="T61" i="18"/>
  <c r="T63" i="18" s="1"/>
  <c r="T65" i="18" s="1"/>
  <c r="T60" i="18"/>
  <c r="AU60" i="18"/>
  <c r="AU61" i="18" s="1"/>
  <c r="AU63" i="18" s="1"/>
  <c r="AU65" i="18" s="1"/>
  <c r="BB60" i="18"/>
  <c r="BB61" i="18" s="1"/>
  <c r="BB63" i="18" s="1"/>
  <c r="BB65" i="18" s="1"/>
  <c r="AB60" i="18"/>
  <c r="AB61" i="18" s="1"/>
  <c r="AB63" i="18" s="1"/>
  <c r="AB65" i="18" s="1"/>
  <c r="BJ92" i="27" l="1"/>
  <c r="BK92" i="27" s="1"/>
  <c r="AI95" i="27"/>
  <c r="AI96" i="27" s="1"/>
  <c r="AI98" i="27" s="1"/>
  <c r="T64" i="20"/>
  <c r="DB63" i="20"/>
  <c r="G66" i="31"/>
  <c r="G68" i="31" s="1"/>
  <c r="G70" i="31" s="1"/>
  <c r="DB65" i="31"/>
  <c r="DC65" i="31" s="1"/>
  <c r="AK98" i="28"/>
  <c r="AK99" i="28" s="1"/>
  <c r="AK101" i="28" s="1"/>
  <c r="AK67" i="28"/>
  <c r="AK69" i="28" s="1"/>
  <c r="AK70" i="28" s="1"/>
  <c r="DB56" i="31"/>
  <c r="DC56" i="31" s="1"/>
  <c r="C66" i="31"/>
  <c r="R103" i="28"/>
  <c r="BI100" i="28"/>
  <c r="DA66" i="31"/>
  <c r="BF66" i="27"/>
  <c r="BF68" i="27" s="1"/>
  <c r="D89" i="27"/>
  <c r="BJ88" i="27"/>
  <c r="E89" i="27"/>
  <c r="BJ87" i="27"/>
  <c r="BK87" i="27" s="1"/>
  <c r="BI69" i="28"/>
  <c r="AU96" i="27"/>
  <c r="AU98" i="27" s="1"/>
  <c r="S66" i="31"/>
  <c r="S68" i="31" s="1"/>
  <c r="S70" i="31" s="1"/>
  <c r="BJ95" i="27"/>
  <c r="S99" i="28"/>
  <c r="S101" i="28" s="1"/>
  <c r="S103" i="28"/>
  <c r="AM67" i="28"/>
  <c r="AM69" i="28" s="1"/>
  <c r="AM70" i="28" s="1"/>
  <c r="AM98" i="28"/>
  <c r="AM99" i="28" s="1"/>
  <c r="AM101" i="28" s="1"/>
  <c r="AE64" i="20"/>
  <c r="AE66" i="20" s="1"/>
  <c r="DB54" i="20"/>
  <c r="DC54" i="20" s="1"/>
  <c r="BJ59" i="27"/>
  <c r="D66" i="27"/>
  <c r="D68" i="27" s="1"/>
  <c r="D69" i="27" s="1"/>
  <c r="Q95" i="27"/>
  <c r="Q96" i="27" s="1"/>
  <c r="Q98" i="27" s="1"/>
  <c r="BJ90" i="27"/>
  <c r="BK90" i="27" s="1"/>
  <c r="BJ65" i="27"/>
  <c r="BK65" i="27" s="1"/>
  <c r="DB54" i="18"/>
  <c r="DC54" i="18" s="1"/>
  <c r="AY96" i="27"/>
  <c r="AY98" i="27" s="1"/>
  <c r="C98" i="27"/>
  <c r="C98" i="28"/>
  <c r="BJ66" i="28"/>
  <c r="BK66" i="28" s="1"/>
  <c r="C67" i="28"/>
  <c r="C68" i="27"/>
  <c r="BI94" i="27"/>
  <c r="BK94" i="27" s="1"/>
  <c r="BK64" i="27"/>
  <c r="AC98" i="28"/>
  <c r="AC67" i="28"/>
  <c r="AC69" i="28" s="1"/>
  <c r="AC70" i="28" s="1"/>
  <c r="AL92" i="28"/>
  <c r="AL99" i="28" s="1"/>
  <c r="AL101" i="28" s="1"/>
  <c r="AL67" i="28"/>
  <c r="AL69" i="28" s="1"/>
  <c r="AL70" i="28" s="1"/>
  <c r="DA64" i="20"/>
  <c r="DC63" i="20"/>
  <c r="AT92" i="28"/>
  <c r="AT99" i="28" s="1"/>
  <c r="AT101" i="28" s="1"/>
  <c r="AT67" i="28"/>
  <c r="AT69" i="28" s="1"/>
  <c r="AT70" i="28" s="1"/>
  <c r="AZ92" i="28"/>
  <c r="AZ99" i="28" s="1"/>
  <c r="AZ101" i="28" s="1"/>
  <c r="AZ67" i="28"/>
  <c r="AZ69" i="28" s="1"/>
  <c r="AZ70" i="28" s="1"/>
  <c r="AY66" i="27"/>
  <c r="AY68" i="27" s="1"/>
  <c r="AY69" i="27" s="1"/>
  <c r="D52" i="27"/>
  <c r="M98" i="28"/>
  <c r="M67" i="28"/>
  <c r="M69" i="28" s="1"/>
  <c r="M70" i="28" s="1"/>
  <c r="F92" i="28"/>
  <c r="F67" i="28"/>
  <c r="F69" i="28" s="1"/>
  <c r="F70" i="28" s="1"/>
  <c r="BJ60" i="28"/>
  <c r="BK60" i="28" s="1"/>
  <c r="L61" i="18"/>
  <c r="DB60" i="18"/>
  <c r="DC60" i="18" s="1"/>
  <c r="N98" i="28"/>
  <c r="N67" i="28"/>
  <c r="N69" i="28" s="1"/>
  <c r="N70" i="28" s="1"/>
  <c r="I92" i="28"/>
  <c r="I67" i="28"/>
  <c r="I69" i="28" s="1"/>
  <c r="I70" i="28" s="1"/>
  <c r="AC96" i="27"/>
  <c r="AC98" i="27" s="1"/>
  <c r="E53" i="27" s="1"/>
  <c r="E51" i="27"/>
  <c r="BI88" i="27"/>
  <c r="BK58" i="27"/>
  <c r="BI59" i="27"/>
  <c r="BF69" i="27"/>
  <c r="W99" i="28"/>
  <c r="W101" i="28" s="1"/>
  <c r="W103" i="28" s="1"/>
  <c r="BF96" i="27"/>
  <c r="BF98" i="27" s="1"/>
  <c r="D52" i="28" l="1"/>
  <c r="BI98" i="28"/>
  <c r="C99" i="28"/>
  <c r="C101" i="28" s="1"/>
  <c r="C103" i="28" s="1"/>
  <c r="DA68" i="31"/>
  <c r="I99" i="28"/>
  <c r="I101" i="28" s="1"/>
  <c r="I103" i="28" s="1"/>
  <c r="D51" i="28"/>
  <c r="F99" i="28"/>
  <c r="F101" i="28" s="1"/>
  <c r="C53" i="28" s="1"/>
  <c r="F103" i="28"/>
  <c r="C51" i="28"/>
  <c r="BI92" i="28"/>
  <c r="BI99" i="28" s="1"/>
  <c r="BI101" i="28" s="1"/>
  <c r="BI103" i="28" s="1"/>
  <c r="AC99" i="28"/>
  <c r="AC101" i="28" s="1"/>
  <c r="E53" i="28" s="1"/>
  <c r="E52" i="28"/>
  <c r="E96" i="27"/>
  <c r="E98" i="27" s="1"/>
  <c r="C53" i="27" s="1"/>
  <c r="C51" i="27"/>
  <c r="C68" i="31"/>
  <c r="DB66" i="31"/>
  <c r="DC66" i="31" s="1"/>
  <c r="E51" i="28"/>
  <c r="D96" i="27"/>
  <c r="BJ89" i="27"/>
  <c r="D51" i="27"/>
  <c r="T66" i="20"/>
  <c r="DB64" i="20"/>
  <c r="DC64" i="20" s="1"/>
  <c r="BK59" i="27"/>
  <c r="BI66" i="27"/>
  <c r="N99" i="28"/>
  <c r="N101" i="28" s="1"/>
  <c r="N103" i="28"/>
  <c r="M99" i="28"/>
  <c r="M101" i="28" s="1"/>
  <c r="M103" i="28" s="1"/>
  <c r="BJ66" i="27"/>
  <c r="BI89" i="27"/>
  <c r="BK88" i="27"/>
  <c r="F52" i="27"/>
  <c r="G52" i="27" s="1"/>
  <c r="H52" i="27" s="1"/>
  <c r="BJ68" i="27"/>
  <c r="C69" i="27"/>
  <c r="BI95" i="27"/>
  <c r="BK95" i="27" s="1"/>
  <c r="L63" i="18"/>
  <c r="DB61" i="18"/>
  <c r="DC61" i="18" s="1"/>
  <c r="BJ67" i="28"/>
  <c r="BK67" i="28" s="1"/>
  <c r="C69" i="28"/>
  <c r="BI70" i="28"/>
  <c r="E52" i="27"/>
  <c r="E54" i="27" s="1"/>
  <c r="BJ69" i="28" l="1"/>
  <c r="BK69" i="28" s="1"/>
  <c r="C70" i="28"/>
  <c r="DA70" i="31"/>
  <c r="D98" i="27"/>
  <c r="BJ96" i="27"/>
  <c r="E54" i="28"/>
  <c r="C54" i="28"/>
  <c r="F51" i="27"/>
  <c r="L65" i="18"/>
  <c r="DB63" i="18"/>
  <c r="DC63" i="18" s="1"/>
  <c r="D53" i="28"/>
  <c r="F53" i="28" s="1"/>
  <c r="G53" i="28" s="1"/>
  <c r="H53" i="28" s="1"/>
  <c r="C70" i="31"/>
  <c r="DB68" i="31"/>
  <c r="DC68" i="31" s="1"/>
  <c r="BI68" i="27"/>
  <c r="BK66" i="27"/>
  <c r="BK89" i="27"/>
  <c r="BI96" i="27"/>
  <c r="C54" i="27"/>
  <c r="G51" i="27"/>
  <c r="F51" i="28"/>
  <c r="F52" i="28"/>
  <c r="G52" i="28" s="1"/>
  <c r="H52" i="28" s="1"/>
  <c r="D53" i="27" l="1"/>
  <c r="BJ98" i="27"/>
  <c r="H51" i="27"/>
  <c r="BI98" i="27"/>
  <c r="BK98" i="27" s="1"/>
  <c r="BK96" i="27"/>
  <c r="F54" i="28"/>
  <c r="G51" i="28"/>
  <c r="BK68" i="27"/>
  <c r="BI69" i="27"/>
  <c r="D54" i="28"/>
  <c r="H51" i="28" l="1"/>
  <c r="G54" i="28"/>
  <c r="F53" i="27"/>
  <c r="D54" i="27"/>
  <c r="G53" i="27" l="1"/>
  <c r="F54" i="27"/>
  <c r="H53" i="27" l="1"/>
  <c r="G54" i="27"/>
</calcChain>
</file>

<file path=xl/sharedStrings.xml><?xml version="1.0" encoding="utf-8"?>
<sst xmlns="http://schemas.openxmlformats.org/spreadsheetml/2006/main" count="3330" uniqueCount="506">
  <si>
    <t xml:space="preserve">オフィス賃料        </t>
  </si>
  <si>
    <t xml:space="preserve">レジデンシャル賃料  </t>
  </si>
  <si>
    <t xml:space="preserve">オフィス共益費      </t>
  </si>
  <si>
    <t>レジデンシャル共益費</t>
  </si>
  <si>
    <t xml:space="preserve">駐車場収入          </t>
  </si>
  <si>
    <t xml:space="preserve">水道光熱費収入      </t>
  </si>
  <si>
    <t xml:space="preserve">看板収入            </t>
  </si>
  <si>
    <t xml:space="preserve">倉庫収入            </t>
  </si>
  <si>
    <t xml:space="preserve">自販機収入          </t>
  </si>
  <si>
    <t xml:space="preserve">アンテナ収入        </t>
  </si>
  <si>
    <t xml:space="preserve">町内会費収入        </t>
  </si>
  <si>
    <t xml:space="preserve">解約違約金収入      </t>
  </si>
  <si>
    <t xml:space="preserve">礼金・更新料収入    </t>
  </si>
  <si>
    <t xml:space="preserve">原状回復工事収入    </t>
  </si>
  <si>
    <t xml:space="preserve">その他賃貸収入      </t>
  </si>
  <si>
    <t xml:space="preserve">純売上高            </t>
  </si>
  <si>
    <t xml:space="preserve">                    </t>
  </si>
  <si>
    <t xml:space="preserve">            </t>
  </si>
  <si>
    <t>管理業務費　(ＰＭ費)</t>
  </si>
  <si>
    <t>管理業務費　(ＦＭ費)</t>
  </si>
  <si>
    <t>管理業務費　(その他)</t>
  </si>
  <si>
    <t xml:space="preserve">仲介手数料          </t>
  </si>
  <si>
    <t xml:space="preserve">更新手数料          </t>
  </si>
  <si>
    <t xml:space="preserve">水道光熱費          </t>
  </si>
  <si>
    <t xml:space="preserve">公租公課            </t>
  </si>
  <si>
    <t xml:space="preserve">修繕費              </t>
  </si>
  <si>
    <t xml:space="preserve">消耗品費            </t>
  </si>
  <si>
    <t xml:space="preserve">原状回復工事費      </t>
  </si>
  <si>
    <t xml:space="preserve">借地借家料          </t>
  </si>
  <si>
    <t xml:space="preserve">通信費              </t>
  </si>
  <si>
    <t xml:space="preserve">減価償却費          </t>
  </si>
  <si>
    <t xml:space="preserve">損害保険料          </t>
  </si>
  <si>
    <t xml:space="preserve">町内会費            </t>
  </si>
  <si>
    <t xml:space="preserve">賃借料              </t>
  </si>
  <si>
    <t>信託報酬(信託受益権)</t>
  </si>
  <si>
    <t xml:space="preserve">その他賃貸事業費用  </t>
  </si>
  <si>
    <t xml:space="preserve">売上原価            </t>
  </si>
  <si>
    <t>五反田</t>
    <rPh sb="0" eb="3">
      <t>ゴタンダ</t>
    </rPh>
    <phoneticPr fontId="3"/>
  </si>
  <si>
    <t>紀文</t>
    <rPh sb="0" eb="2">
      <t>キブン</t>
    </rPh>
    <phoneticPr fontId="3"/>
  </si>
  <si>
    <t>第百</t>
    <rPh sb="0" eb="2">
      <t>ダイヒャク</t>
    </rPh>
    <phoneticPr fontId="3"/>
  </si>
  <si>
    <t>恵比寿</t>
    <rPh sb="0" eb="3">
      <t>エビス</t>
    </rPh>
    <phoneticPr fontId="3"/>
  </si>
  <si>
    <t>水天宮</t>
    <rPh sb="0" eb="3">
      <t>スイテングウ</t>
    </rPh>
    <phoneticPr fontId="3"/>
  </si>
  <si>
    <t>富岡</t>
    <rPh sb="0" eb="2">
      <t>トミオカ</t>
    </rPh>
    <phoneticPr fontId="3"/>
  </si>
  <si>
    <t>浜松町</t>
    <rPh sb="0" eb="3">
      <t>ハママツチョウ</t>
    </rPh>
    <phoneticPr fontId="3"/>
  </si>
  <si>
    <t>溜池</t>
    <rPh sb="0" eb="2">
      <t>タメイケ</t>
    </rPh>
    <phoneticPr fontId="3"/>
  </si>
  <si>
    <t>泉岳寺</t>
    <rPh sb="0" eb="3">
      <t>センガクジ</t>
    </rPh>
    <phoneticPr fontId="3"/>
  </si>
  <si>
    <t>日総</t>
    <rPh sb="0" eb="2">
      <t>ニッソウ</t>
    </rPh>
    <phoneticPr fontId="3"/>
  </si>
  <si>
    <t>日本橋第一</t>
    <rPh sb="0" eb="3">
      <t>ニホンバシ</t>
    </rPh>
    <rPh sb="3" eb="5">
      <t>ダイイチ</t>
    </rPh>
    <phoneticPr fontId="3"/>
  </si>
  <si>
    <t>SF</t>
    <phoneticPr fontId="3"/>
  </si>
  <si>
    <t>SF</t>
    <phoneticPr fontId="3"/>
  </si>
  <si>
    <t>渋谷AX</t>
    <rPh sb="0" eb="2">
      <t>シブヤ</t>
    </rPh>
    <phoneticPr fontId="3"/>
  </si>
  <si>
    <t>KCA</t>
    <phoneticPr fontId="3"/>
  </si>
  <si>
    <t>KCA</t>
    <phoneticPr fontId="3"/>
  </si>
  <si>
    <t>中目黒</t>
    <rPh sb="0" eb="3">
      <t>ナカメグロ</t>
    </rPh>
    <phoneticPr fontId="3"/>
  </si>
  <si>
    <t>司町</t>
    <rPh sb="0" eb="1">
      <t>ツカサ</t>
    </rPh>
    <rPh sb="1" eb="2">
      <t>チョウ</t>
    </rPh>
    <phoneticPr fontId="3"/>
  </si>
  <si>
    <t>MF</t>
    <phoneticPr fontId="3"/>
  </si>
  <si>
    <t>MF</t>
    <phoneticPr fontId="3"/>
  </si>
  <si>
    <t>舞浜</t>
    <rPh sb="0" eb="2">
      <t>マイハマ</t>
    </rPh>
    <phoneticPr fontId="3"/>
  </si>
  <si>
    <t>市川</t>
    <rPh sb="0" eb="2">
      <t>イチカワ</t>
    </rPh>
    <phoneticPr fontId="3"/>
  </si>
  <si>
    <t>神楽坂</t>
    <rPh sb="0" eb="3">
      <t>カグラザカ</t>
    </rPh>
    <phoneticPr fontId="3"/>
  </si>
  <si>
    <t>目黒</t>
    <rPh sb="0" eb="2">
      <t>メグロ</t>
    </rPh>
    <phoneticPr fontId="3"/>
  </si>
  <si>
    <t>上野毛</t>
    <rPh sb="0" eb="3">
      <t>カミノゲ</t>
    </rPh>
    <phoneticPr fontId="3"/>
  </si>
  <si>
    <t>月島</t>
    <rPh sb="0" eb="2">
      <t>ツキシマ</t>
    </rPh>
    <phoneticPr fontId="3"/>
  </si>
  <si>
    <t>桜丘</t>
    <rPh sb="0" eb="2">
      <t>サクラガオカ</t>
    </rPh>
    <phoneticPr fontId="3"/>
  </si>
  <si>
    <t>東葛西</t>
    <rPh sb="0" eb="3">
      <t>ヒガシカサイ</t>
    </rPh>
    <phoneticPr fontId="3"/>
  </si>
  <si>
    <t>久が原</t>
    <rPh sb="0" eb="1">
      <t>ク</t>
    </rPh>
    <rPh sb="2" eb="3">
      <t>ハラ</t>
    </rPh>
    <phoneticPr fontId="3"/>
  </si>
  <si>
    <t>若林</t>
    <rPh sb="0" eb="2">
      <t>ワカバヤシ</t>
    </rPh>
    <phoneticPr fontId="3"/>
  </si>
  <si>
    <t>碑文谷</t>
    <rPh sb="0" eb="3">
      <t>ヒモンヤ</t>
    </rPh>
    <phoneticPr fontId="3"/>
  </si>
  <si>
    <t>反町</t>
    <rPh sb="0" eb="2">
      <t>タンマチ</t>
    </rPh>
    <phoneticPr fontId="3"/>
  </si>
  <si>
    <t>南麻布</t>
    <rPh sb="0" eb="3">
      <t>ミナミアザブ</t>
    </rPh>
    <phoneticPr fontId="3"/>
  </si>
  <si>
    <t>麻布十番</t>
    <rPh sb="0" eb="4">
      <t>アザブジュウバン</t>
    </rPh>
    <phoneticPr fontId="3"/>
  </si>
  <si>
    <t>学芸</t>
    <rPh sb="0" eb="2">
      <t>ガクゲイ</t>
    </rPh>
    <phoneticPr fontId="3"/>
  </si>
  <si>
    <t>東神田</t>
    <rPh sb="0" eb="1">
      <t>ヒガシ</t>
    </rPh>
    <rPh sb="1" eb="3">
      <t>カンダ</t>
    </rPh>
    <phoneticPr fontId="3"/>
  </si>
  <si>
    <t>東日本橋</t>
    <rPh sb="0" eb="4">
      <t>ヒガシニホンバシ</t>
    </rPh>
    <phoneticPr fontId="3"/>
  </si>
  <si>
    <t>練馬</t>
    <rPh sb="0" eb="2">
      <t>ネリマ</t>
    </rPh>
    <phoneticPr fontId="3"/>
  </si>
  <si>
    <t>白金</t>
    <rPh sb="0" eb="2">
      <t>シロガネ</t>
    </rPh>
    <phoneticPr fontId="3"/>
  </si>
  <si>
    <t>明大前</t>
    <rPh sb="0" eb="3">
      <t>メイダイマエ</t>
    </rPh>
    <phoneticPr fontId="3"/>
  </si>
  <si>
    <t>JC日本橋</t>
    <rPh sb="2" eb="5">
      <t>ニホンバシ</t>
    </rPh>
    <phoneticPr fontId="3"/>
  </si>
  <si>
    <t>上石神井</t>
    <rPh sb="0" eb="4">
      <t>カミシャクジイ</t>
    </rPh>
    <phoneticPr fontId="3"/>
  </si>
  <si>
    <t>錦糸町</t>
    <rPh sb="0" eb="3">
      <t>キンシチョウ</t>
    </rPh>
    <phoneticPr fontId="3"/>
  </si>
  <si>
    <t>GP銀座</t>
    <rPh sb="2" eb="4">
      <t>ギンザ</t>
    </rPh>
    <phoneticPr fontId="3"/>
  </si>
  <si>
    <t>GP新横浜</t>
    <rPh sb="2" eb="5">
      <t>シンヨコハマ</t>
    </rPh>
    <phoneticPr fontId="3"/>
  </si>
  <si>
    <t>GP池田山</t>
    <rPh sb="2" eb="4">
      <t>イケダ</t>
    </rPh>
    <rPh sb="4" eb="5">
      <t>ヤマ</t>
    </rPh>
    <phoneticPr fontId="3"/>
  </si>
  <si>
    <t>東寺尾</t>
    <rPh sb="0" eb="3">
      <t>ヒガシテラオ</t>
    </rPh>
    <phoneticPr fontId="3"/>
  </si>
  <si>
    <t>向丘</t>
    <rPh sb="0" eb="2">
      <t>ムコウガオカ</t>
    </rPh>
    <phoneticPr fontId="3"/>
  </si>
  <si>
    <t>東馬込</t>
    <rPh sb="0" eb="3">
      <t>ヒガシマゴメ</t>
    </rPh>
    <phoneticPr fontId="3"/>
  </si>
  <si>
    <t>GP学芸</t>
    <rPh sb="2" eb="4">
      <t>ガクゲイ</t>
    </rPh>
    <phoneticPr fontId="3"/>
  </si>
  <si>
    <t>原宿</t>
    <rPh sb="0" eb="2">
      <t>ハラジュク</t>
    </rPh>
    <phoneticPr fontId="3"/>
  </si>
  <si>
    <t>和光</t>
    <rPh sb="0" eb="2">
      <t>ワコウ</t>
    </rPh>
    <phoneticPr fontId="3"/>
  </si>
  <si>
    <t>三宮</t>
    <rPh sb="0" eb="2">
      <t>サンノミヤ</t>
    </rPh>
    <phoneticPr fontId="3"/>
  </si>
  <si>
    <t>船橋</t>
    <rPh sb="0" eb="2">
      <t>フナバシ</t>
    </rPh>
    <phoneticPr fontId="3"/>
  </si>
  <si>
    <t>ｱﾃﾞｯｿ</t>
    <phoneticPr fontId="3"/>
  </si>
  <si>
    <t>合計</t>
    <rPh sb="0" eb="2">
      <t>ゴウケイ</t>
    </rPh>
    <phoneticPr fontId="3"/>
  </si>
  <si>
    <t>貸室賃料・共益費</t>
    <rPh sb="0" eb="2">
      <t>カシシツ</t>
    </rPh>
    <rPh sb="2" eb="4">
      <t>チンリョウ</t>
    </rPh>
    <rPh sb="5" eb="8">
      <t>キョウエキヒ</t>
    </rPh>
    <phoneticPr fontId="3"/>
  </si>
  <si>
    <t>その他収入</t>
    <rPh sb="2" eb="3">
      <t>ホカ</t>
    </rPh>
    <rPh sb="3" eb="5">
      <t>シュウニュウ</t>
    </rPh>
    <phoneticPr fontId="3"/>
  </si>
  <si>
    <t>管理委託費（ＰＭ）</t>
    <rPh sb="0" eb="2">
      <t>カンリ</t>
    </rPh>
    <rPh sb="2" eb="5">
      <t>イタクヒ</t>
    </rPh>
    <phoneticPr fontId="3"/>
  </si>
  <si>
    <t>管理委託費（ＦＭ）</t>
    <rPh sb="0" eb="2">
      <t>カンリ</t>
    </rPh>
    <rPh sb="2" eb="5">
      <t>イタクヒ</t>
    </rPh>
    <phoneticPr fontId="3"/>
  </si>
  <si>
    <t>公租公課</t>
    <rPh sb="0" eb="4">
      <t>コウソコウカ</t>
    </rPh>
    <phoneticPr fontId="3"/>
  </si>
  <si>
    <t>修繕費</t>
    <rPh sb="0" eb="3">
      <t>シュウゼンヒ</t>
    </rPh>
    <phoneticPr fontId="3"/>
  </si>
  <si>
    <t>その他費用</t>
    <rPh sb="2" eb="3">
      <t>ホカ</t>
    </rPh>
    <rPh sb="3" eb="5">
      <t>ヒヨウ</t>
    </rPh>
    <phoneticPr fontId="3"/>
  </si>
  <si>
    <t>減価償却費</t>
    <rPh sb="0" eb="2">
      <t>ゲンカ</t>
    </rPh>
    <rPh sb="2" eb="5">
      <t>ショウキャクヒ</t>
    </rPh>
    <phoneticPr fontId="3"/>
  </si>
  <si>
    <t>賃貸事業利益</t>
    <rPh sb="0" eb="2">
      <t>チンタイ</t>
    </rPh>
    <rPh sb="2" eb="4">
      <t>ジギョウ</t>
    </rPh>
    <rPh sb="4" eb="6">
      <t>リエキ</t>
    </rPh>
    <phoneticPr fontId="3"/>
  </si>
  <si>
    <t>ＮＯＩ</t>
    <phoneticPr fontId="3"/>
  </si>
  <si>
    <t>■説明会資料用－譲渡済物件を含むが、売却益は含まない。ＮＯＩあり</t>
    <rPh sb="1" eb="4">
      <t>セツメイカイ</t>
    </rPh>
    <rPh sb="4" eb="6">
      <t>シリョウ</t>
    </rPh>
    <rPh sb="6" eb="7">
      <t>ヨウ</t>
    </rPh>
    <rPh sb="8" eb="10">
      <t>ジョウト</t>
    </rPh>
    <rPh sb="10" eb="11">
      <t>ズミ</t>
    </rPh>
    <rPh sb="11" eb="13">
      <t>ブッケン</t>
    </rPh>
    <rPh sb="14" eb="15">
      <t>フク</t>
    </rPh>
    <rPh sb="18" eb="21">
      <t>バイキャクエキ</t>
    </rPh>
    <rPh sb="22" eb="23">
      <t>フク</t>
    </rPh>
    <phoneticPr fontId="3"/>
  </si>
  <si>
    <t>ＮＯＩ</t>
    <phoneticPr fontId="3"/>
  </si>
  <si>
    <t>■</t>
    <phoneticPr fontId="3"/>
  </si>
  <si>
    <t>附属明細－譲渡物件は含まない</t>
    <rPh sb="0" eb="2">
      <t>フゾク</t>
    </rPh>
    <rPh sb="2" eb="4">
      <t>メイサイ</t>
    </rPh>
    <rPh sb="5" eb="7">
      <t>ジョウト</t>
    </rPh>
    <rPh sb="7" eb="9">
      <t>ブッケン</t>
    </rPh>
    <rPh sb="10" eb="11">
      <t>フク</t>
    </rPh>
    <phoneticPr fontId="3"/>
  </si>
  <si>
    <t>貸室賃料・共益費収入</t>
    <rPh sb="0" eb="2">
      <t>カシシツ</t>
    </rPh>
    <rPh sb="2" eb="4">
      <t>チンリョウ</t>
    </rPh>
    <rPh sb="5" eb="8">
      <t>キョウエキヒ</t>
    </rPh>
    <rPh sb="8" eb="10">
      <t>シュウニュウ</t>
    </rPh>
    <phoneticPr fontId="3"/>
  </si>
  <si>
    <t>その他収入</t>
    <rPh sb="2" eb="3">
      <t>タ</t>
    </rPh>
    <rPh sb="3" eb="5">
      <t>シュウニュウ</t>
    </rPh>
    <phoneticPr fontId="3"/>
  </si>
  <si>
    <t>賃貸事業収入　小計Ａ</t>
    <rPh sb="0" eb="2">
      <t>チンタイ</t>
    </rPh>
    <rPh sb="2" eb="4">
      <t>ジギョウ</t>
    </rPh>
    <rPh sb="4" eb="6">
      <t>シュウニュウ</t>
    </rPh>
    <rPh sb="7" eb="8">
      <t>ショウ</t>
    </rPh>
    <rPh sb="8" eb="9">
      <t>ケイ</t>
    </rPh>
    <phoneticPr fontId="3"/>
  </si>
  <si>
    <t>管理委託費</t>
    <rPh sb="0" eb="2">
      <t>カンリ</t>
    </rPh>
    <rPh sb="2" eb="4">
      <t>イタク</t>
    </rPh>
    <rPh sb="4" eb="5">
      <t>ヒ</t>
    </rPh>
    <phoneticPr fontId="3"/>
  </si>
  <si>
    <t>公租公課</t>
    <rPh sb="0" eb="2">
      <t>コウソ</t>
    </rPh>
    <rPh sb="2" eb="4">
      <t>コウカ</t>
    </rPh>
    <phoneticPr fontId="3"/>
  </si>
  <si>
    <t>水道光熱費</t>
    <rPh sb="0" eb="2">
      <t>スイドウ</t>
    </rPh>
    <rPh sb="2" eb="5">
      <t>コウネツヒ</t>
    </rPh>
    <phoneticPr fontId="3"/>
  </si>
  <si>
    <t>保険料</t>
    <rPh sb="0" eb="3">
      <t>ホケンリョウ</t>
    </rPh>
    <phoneticPr fontId="3"/>
  </si>
  <si>
    <t>信託報酬</t>
    <rPh sb="0" eb="2">
      <t>シンタク</t>
    </rPh>
    <rPh sb="2" eb="4">
      <t>ホウシュウ</t>
    </rPh>
    <phoneticPr fontId="3"/>
  </si>
  <si>
    <t>減価償却費</t>
    <rPh sb="0" eb="2">
      <t>ゲンカ</t>
    </rPh>
    <rPh sb="2" eb="4">
      <t>ショウキャク</t>
    </rPh>
    <rPh sb="4" eb="5">
      <t>ヒ</t>
    </rPh>
    <phoneticPr fontId="3"/>
  </si>
  <si>
    <t>その他賃貸事業費用</t>
    <rPh sb="2" eb="3">
      <t>タ</t>
    </rPh>
    <rPh sb="3" eb="5">
      <t>チンタイ</t>
    </rPh>
    <rPh sb="5" eb="7">
      <t>ジギョウ</t>
    </rPh>
    <rPh sb="7" eb="9">
      <t>ヒヨウ</t>
    </rPh>
    <phoneticPr fontId="3"/>
  </si>
  <si>
    <t>賃貸事業費用　小計Ｂ</t>
    <rPh sb="0" eb="2">
      <t>チンタイ</t>
    </rPh>
    <rPh sb="2" eb="4">
      <t>ジギョウ</t>
    </rPh>
    <rPh sb="4" eb="6">
      <t>ヒヨウ</t>
    </rPh>
    <rPh sb="7" eb="8">
      <t>ショウ</t>
    </rPh>
    <rPh sb="8" eb="9">
      <t>ケイ</t>
    </rPh>
    <phoneticPr fontId="3"/>
  </si>
  <si>
    <t>不動産賃貸事業損益Ａ－Ｂ</t>
    <rPh sb="0" eb="3">
      <t>フドウサン</t>
    </rPh>
    <rPh sb="3" eb="5">
      <t>チンタイ</t>
    </rPh>
    <rPh sb="5" eb="7">
      <t>ジギョウ</t>
    </rPh>
    <rPh sb="7" eb="9">
      <t>ソンエキ</t>
    </rPh>
    <phoneticPr fontId="3"/>
  </si>
  <si>
    <t>賃貸事業収入　</t>
    <rPh sb="0" eb="2">
      <t>チンタイ</t>
    </rPh>
    <rPh sb="2" eb="4">
      <t>ジギョウ</t>
    </rPh>
    <rPh sb="4" eb="6">
      <t>シュウニュウ</t>
    </rPh>
    <phoneticPr fontId="3"/>
  </si>
  <si>
    <t>賃貸事業費用　</t>
    <rPh sb="0" eb="2">
      <t>チンタイ</t>
    </rPh>
    <rPh sb="2" eb="4">
      <t>ジギョウ</t>
    </rPh>
    <rPh sb="4" eb="6">
      <t>ヒヨウ</t>
    </rPh>
    <phoneticPr fontId="3"/>
  </si>
  <si>
    <t>賃貸事業損益</t>
    <rPh sb="0" eb="2">
      <t>チンタイ</t>
    </rPh>
    <rPh sb="2" eb="4">
      <t>ジギョウ</t>
    </rPh>
    <rPh sb="4" eb="5">
      <t>ソン</t>
    </rPh>
    <rPh sb="5" eb="6">
      <t>エキ</t>
    </rPh>
    <phoneticPr fontId="3"/>
  </si>
  <si>
    <t>虎ノ門</t>
    <rPh sb="0" eb="1">
      <t>トラ</t>
    </rPh>
    <rPh sb="2" eb="3">
      <t>モン</t>
    </rPh>
    <phoneticPr fontId="3"/>
  </si>
  <si>
    <t>池袋</t>
    <rPh sb="0" eb="2">
      <t>イケブクロ</t>
    </rPh>
    <phoneticPr fontId="3"/>
  </si>
  <si>
    <t>湯島</t>
    <rPh sb="0" eb="2">
      <t>ユシマ</t>
    </rPh>
    <phoneticPr fontId="3"/>
  </si>
  <si>
    <t>亀戸</t>
    <rPh sb="0" eb="2">
      <t>カメイド</t>
    </rPh>
    <phoneticPr fontId="3"/>
  </si>
  <si>
    <t>DJR</t>
    <phoneticPr fontId="3"/>
  </si>
  <si>
    <t>DJR</t>
    <phoneticPr fontId="3"/>
  </si>
  <si>
    <t>ｱﾃﾞｯｿ</t>
    <phoneticPr fontId="3"/>
  </si>
  <si>
    <t>賃貸事業収入 計</t>
    <rPh sb="0" eb="2">
      <t>チンタイ</t>
    </rPh>
    <rPh sb="2" eb="4">
      <t>ジギョウ</t>
    </rPh>
    <rPh sb="4" eb="6">
      <t>シュウニュウ</t>
    </rPh>
    <rPh sb="7" eb="8">
      <t>ケイ</t>
    </rPh>
    <phoneticPr fontId="3"/>
  </si>
  <si>
    <t>賃貸事業費用 計</t>
    <rPh sb="0" eb="2">
      <t>チンタイ</t>
    </rPh>
    <rPh sb="2" eb="4">
      <t>ジギョウ</t>
    </rPh>
    <rPh sb="4" eb="6">
      <t>ヒヨウ</t>
    </rPh>
    <rPh sb="7" eb="8">
      <t>ケイ</t>
    </rPh>
    <phoneticPr fontId="3"/>
  </si>
  <si>
    <t>ｱﾃﾞｯｿ</t>
    <phoneticPr fontId="3"/>
  </si>
  <si>
    <t>田無</t>
    <rPh sb="0" eb="2">
      <t>タナシ</t>
    </rPh>
    <phoneticPr fontId="3"/>
  </si>
  <si>
    <t xml:space="preserve">受取分配金          </t>
  </si>
  <si>
    <t xml:space="preserve">    </t>
  </si>
  <si>
    <t>ｵﾌｨｽ</t>
    <phoneticPr fontId="3"/>
  </si>
  <si>
    <t>ﾚｼﾞﾃﾞﾝｽ</t>
    <phoneticPr fontId="3"/>
  </si>
  <si>
    <t>ｱﾃﾞｯｿ</t>
    <phoneticPr fontId="3"/>
  </si>
  <si>
    <t>16期</t>
    <rPh sb="2" eb="3">
      <t>キ</t>
    </rPh>
    <phoneticPr fontId="3"/>
  </si>
  <si>
    <t>15期</t>
    <rPh sb="2" eb="3">
      <t>キ</t>
    </rPh>
    <phoneticPr fontId="3"/>
  </si>
  <si>
    <t>SF</t>
  </si>
  <si>
    <t>KCA</t>
  </si>
  <si>
    <t>MF</t>
  </si>
  <si>
    <t>ｱﾃﾞｯｿ</t>
  </si>
  <si>
    <t>DJR</t>
  </si>
  <si>
    <t>ＮＯＩ</t>
  </si>
  <si>
    <t>賃貸事業収入増減</t>
    <rPh sb="0" eb="2">
      <t>チンタイ</t>
    </rPh>
    <rPh sb="2" eb="4">
      <t>ジギョウ</t>
    </rPh>
    <rPh sb="4" eb="6">
      <t>シュウニュウ</t>
    </rPh>
    <rPh sb="6" eb="8">
      <t>ゾウゲン</t>
    </rPh>
    <phoneticPr fontId="3"/>
  </si>
  <si>
    <t>賃貸事業利益増減</t>
    <rPh sb="0" eb="2">
      <t>チンタイ</t>
    </rPh>
    <rPh sb="2" eb="4">
      <t>ジギョウ</t>
    </rPh>
    <rPh sb="4" eb="6">
      <t>リエキ</t>
    </rPh>
    <rPh sb="6" eb="8">
      <t>ゾウゲン</t>
    </rPh>
    <phoneticPr fontId="3"/>
  </si>
  <si>
    <t>売却物件</t>
    <rPh sb="0" eb="2">
      <t>バイキャク</t>
    </rPh>
    <rPh sb="2" eb="4">
      <t>ブッケン</t>
    </rPh>
    <phoneticPr fontId="3"/>
  </si>
  <si>
    <t>既存物件</t>
    <rPh sb="0" eb="2">
      <t>キゾン</t>
    </rPh>
    <rPh sb="2" eb="4">
      <t>ブッケン</t>
    </rPh>
    <phoneticPr fontId="3"/>
  </si>
  <si>
    <t>対前期増減　</t>
    <rPh sb="0" eb="3">
      <t>タイゼンキ</t>
    </rPh>
    <rPh sb="3" eb="5">
      <t>ゾウゲン</t>
    </rPh>
    <phoneticPr fontId="3"/>
  </si>
  <si>
    <t>増減まとめ</t>
    <rPh sb="0" eb="2">
      <t>ゾウゲン</t>
    </rPh>
    <phoneticPr fontId="3"/>
  </si>
  <si>
    <t>賃貸事業費用増減(減価償却含む)</t>
    <rPh sb="0" eb="2">
      <t>チンタイ</t>
    </rPh>
    <rPh sb="2" eb="4">
      <t>ジギョウ</t>
    </rPh>
    <rPh sb="4" eb="6">
      <t>ヒヨウ</t>
    </rPh>
    <rPh sb="6" eb="8">
      <t>ゾウゲン</t>
    </rPh>
    <rPh sb="9" eb="13">
      <t>ゲンカショウキャク</t>
    </rPh>
    <rPh sb="13" eb="14">
      <t>フク</t>
    </rPh>
    <phoneticPr fontId="3"/>
  </si>
  <si>
    <t>小計</t>
    <rPh sb="0" eb="2">
      <t>ショウケイ</t>
    </rPh>
    <phoneticPr fontId="3"/>
  </si>
  <si>
    <t>ｵﾌｨｽ</t>
    <phoneticPr fontId="3"/>
  </si>
  <si>
    <t>ﾚｼﾞﾃﾞﾝｽ</t>
    <phoneticPr fontId="3"/>
  </si>
  <si>
    <t>16期-15期 賃貸事業損益実績比較</t>
    <rPh sb="2" eb="3">
      <t>キ</t>
    </rPh>
    <rPh sb="6" eb="7">
      <t>キ</t>
    </rPh>
    <rPh sb="8" eb="10">
      <t>チンタイ</t>
    </rPh>
    <rPh sb="10" eb="12">
      <t>ジギョウ</t>
    </rPh>
    <rPh sb="12" eb="14">
      <t>ソンエキ</t>
    </rPh>
    <rPh sb="14" eb="16">
      <t>ジッセキ</t>
    </rPh>
    <rPh sb="16" eb="18">
      <t>ヒカク</t>
    </rPh>
    <phoneticPr fontId="3"/>
  </si>
  <si>
    <t>ｱﾃﾞｯｿ</t>
    <phoneticPr fontId="3"/>
  </si>
  <si>
    <t>ｵﾌｨｽ</t>
    <phoneticPr fontId="3"/>
  </si>
  <si>
    <t>ﾚｼﾞﾃﾞﾝｽ</t>
    <phoneticPr fontId="3"/>
  </si>
  <si>
    <t>ｱﾃﾞｯｿ</t>
    <phoneticPr fontId="3"/>
  </si>
  <si>
    <t>17期(H22.5期) 業績予想</t>
    <rPh sb="2" eb="3">
      <t>キ</t>
    </rPh>
    <rPh sb="9" eb="10">
      <t>キ</t>
    </rPh>
    <rPh sb="12" eb="14">
      <t>ギョウセキ</t>
    </rPh>
    <rPh sb="14" eb="16">
      <t>ヨソウ</t>
    </rPh>
    <phoneticPr fontId="1"/>
  </si>
  <si>
    <t>部門</t>
    <rPh sb="0" eb="2">
      <t>ブモン</t>
    </rPh>
    <phoneticPr fontId="1"/>
  </si>
  <si>
    <t>賃貸事業利益</t>
    <rPh sb="0" eb="2">
      <t>チンタイ</t>
    </rPh>
    <rPh sb="2" eb="4">
      <t>ジギョウ</t>
    </rPh>
    <rPh sb="4" eb="6">
      <t>リエキ</t>
    </rPh>
    <phoneticPr fontId="1"/>
  </si>
  <si>
    <t>指標</t>
    <rPh sb="0" eb="2">
      <t>シヒョウ</t>
    </rPh>
    <phoneticPr fontId="1"/>
  </si>
  <si>
    <t>賃貸事業収入</t>
    <rPh sb="0" eb="2">
      <t>チンタイ</t>
    </rPh>
    <rPh sb="2" eb="4">
      <t>ジギョウ</t>
    </rPh>
    <rPh sb="4" eb="6">
      <t>シュウニュウ</t>
    </rPh>
    <phoneticPr fontId="1"/>
  </si>
  <si>
    <t>賃貸事業費用</t>
    <rPh sb="0" eb="2">
      <t>チンタイ</t>
    </rPh>
    <rPh sb="2" eb="4">
      <t>ジギョウ</t>
    </rPh>
    <rPh sb="4" eb="6">
      <t>ヒヨウ</t>
    </rPh>
    <phoneticPr fontId="1"/>
  </si>
  <si>
    <t>減価償却費</t>
    <rPh sb="0" eb="2">
      <t>ゲンカ</t>
    </rPh>
    <rPh sb="2" eb="5">
      <t>ショウキャクヒ</t>
    </rPh>
    <phoneticPr fontId="1"/>
  </si>
  <si>
    <t>ＮＯＩ利回り</t>
    <rPh sb="3" eb="5">
      <t>リマワ</t>
    </rPh>
    <phoneticPr fontId="1"/>
  </si>
  <si>
    <t>稼働率</t>
    <rPh sb="0" eb="3">
      <t>カドウリツ</t>
    </rPh>
    <phoneticPr fontId="1"/>
  </si>
  <si>
    <t>平均賃料</t>
    <rPh sb="0" eb="2">
      <t>ヘイキン</t>
    </rPh>
    <rPh sb="2" eb="4">
      <t>チンリョウ</t>
    </rPh>
    <phoneticPr fontId="1"/>
  </si>
  <si>
    <t>オフィス</t>
  </si>
  <si>
    <t>五反田</t>
  </si>
  <si>
    <t>水天宮</t>
  </si>
  <si>
    <t>富岡</t>
  </si>
  <si>
    <t>浜松町</t>
    <rPh sb="0" eb="2">
      <t>ハママツ</t>
    </rPh>
    <rPh sb="2" eb="3">
      <t>チョウ</t>
    </rPh>
    <phoneticPr fontId="1"/>
  </si>
  <si>
    <t>国際溜池</t>
    <rPh sb="0" eb="2">
      <t>コクサイ</t>
    </rPh>
    <rPh sb="2" eb="4">
      <t>タメイケ</t>
    </rPh>
    <phoneticPr fontId="1"/>
  </si>
  <si>
    <t>泉岳寺</t>
    <rPh sb="0" eb="3">
      <t>センガクジ</t>
    </rPh>
    <phoneticPr fontId="1"/>
  </si>
  <si>
    <t>日総第15</t>
    <rPh sb="0" eb="1">
      <t>ニチ</t>
    </rPh>
    <rPh sb="1" eb="2">
      <t>ソウ</t>
    </rPh>
    <rPh sb="2" eb="3">
      <t>ダイ</t>
    </rPh>
    <phoneticPr fontId="1"/>
  </si>
  <si>
    <t>日本橋第一</t>
    <rPh sb="0" eb="3">
      <t>ニホンバシ</t>
    </rPh>
    <rPh sb="3" eb="4">
      <t>ダイ</t>
    </rPh>
    <rPh sb="4" eb="5">
      <t>イチ</t>
    </rPh>
    <phoneticPr fontId="1"/>
  </si>
  <si>
    <t>渋谷ＡＸ</t>
    <rPh sb="0" eb="2">
      <t>シブヤ</t>
    </rPh>
    <phoneticPr fontId="1"/>
  </si>
  <si>
    <t>ＫＣＡ</t>
  </si>
  <si>
    <t>大和中目黒</t>
    <rPh sb="0" eb="2">
      <t>ダイワ</t>
    </rPh>
    <rPh sb="2" eb="5">
      <t>ナカメグロ</t>
    </rPh>
    <phoneticPr fontId="1"/>
  </si>
  <si>
    <t>安和司町</t>
    <rPh sb="0" eb="1">
      <t>アン</t>
    </rPh>
    <rPh sb="1" eb="2">
      <t>ワ</t>
    </rPh>
    <rPh sb="2" eb="4">
      <t>ツカサチョウ</t>
    </rPh>
    <phoneticPr fontId="1"/>
  </si>
  <si>
    <t>八丁堀ＭＦ</t>
    <rPh sb="0" eb="3">
      <t>ハッチョウボリ</t>
    </rPh>
    <phoneticPr fontId="1"/>
  </si>
  <si>
    <t>原宿</t>
  </si>
  <si>
    <t>三宮</t>
    <rPh sb="0" eb="2">
      <t>サンノミヤ</t>
    </rPh>
    <phoneticPr fontId="1"/>
  </si>
  <si>
    <t>船橋</t>
    <rPh sb="0" eb="2">
      <t>フナバシ</t>
    </rPh>
    <phoneticPr fontId="1"/>
  </si>
  <si>
    <t>西麻布</t>
    <rPh sb="0" eb="3">
      <t>ニシアザブ</t>
    </rPh>
    <phoneticPr fontId="1"/>
  </si>
  <si>
    <t>虎ノ門</t>
    <rPh sb="0" eb="1">
      <t>トラ</t>
    </rPh>
    <rPh sb="2" eb="3">
      <t>モン</t>
    </rPh>
    <phoneticPr fontId="1"/>
  </si>
  <si>
    <t>池袋</t>
    <rPh sb="0" eb="2">
      <t>イケブクロ</t>
    </rPh>
    <phoneticPr fontId="1"/>
  </si>
  <si>
    <t>湯島</t>
    <rPh sb="0" eb="2">
      <t>ユシマ</t>
    </rPh>
    <phoneticPr fontId="1"/>
  </si>
  <si>
    <t>小計</t>
    <rPh sb="0" eb="1">
      <t>ショウ</t>
    </rPh>
    <rPh sb="1" eb="2">
      <t>ケイ</t>
    </rPh>
    <phoneticPr fontId="1"/>
  </si>
  <si>
    <t>レジデンス</t>
  </si>
  <si>
    <t>市川</t>
  </si>
  <si>
    <t>目黒</t>
  </si>
  <si>
    <t>東葛西</t>
  </si>
  <si>
    <t>若林</t>
  </si>
  <si>
    <t>碑文谷</t>
  </si>
  <si>
    <t>南麻布</t>
  </si>
  <si>
    <t>麻布十番</t>
  </si>
  <si>
    <t>AD学芸大学</t>
    <rPh sb="2" eb="5">
      <t>ガクゲイダイ</t>
    </rPh>
    <rPh sb="5" eb="6">
      <t>ガク</t>
    </rPh>
    <phoneticPr fontId="1"/>
  </si>
  <si>
    <t>東神田</t>
    <rPh sb="0" eb="3">
      <t>ヒガシカンダ</t>
    </rPh>
    <phoneticPr fontId="1"/>
  </si>
  <si>
    <t>東日本橋</t>
    <rPh sb="0" eb="1">
      <t>ヒガシ</t>
    </rPh>
    <rPh sb="1" eb="4">
      <t>ニホンバシ</t>
    </rPh>
    <phoneticPr fontId="1"/>
  </si>
  <si>
    <t>練馬</t>
    <rPh sb="0" eb="2">
      <t>ネリマ</t>
    </rPh>
    <phoneticPr fontId="1"/>
  </si>
  <si>
    <t>白金高輪</t>
    <rPh sb="0" eb="2">
      <t>シロカネ</t>
    </rPh>
    <rPh sb="2" eb="4">
      <t>タカナワ</t>
    </rPh>
    <phoneticPr fontId="1"/>
  </si>
  <si>
    <t>明大前</t>
    <rPh sb="0" eb="3">
      <t>メイダイマエ</t>
    </rPh>
    <phoneticPr fontId="1"/>
  </si>
  <si>
    <t>JC日本橋</t>
    <rPh sb="2" eb="5">
      <t>ニホンバシ</t>
    </rPh>
    <phoneticPr fontId="1"/>
  </si>
  <si>
    <t>上石神井</t>
    <rPh sb="0" eb="4">
      <t>カミシャクジイ</t>
    </rPh>
    <phoneticPr fontId="1"/>
  </si>
  <si>
    <t>錦糸町</t>
    <rPh sb="0" eb="3">
      <t>キンシチョウ</t>
    </rPh>
    <phoneticPr fontId="1"/>
  </si>
  <si>
    <t>GP銀座</t>
    <rPh sb="2" eb="4">
      <t>ギンザ</t>
    </rPh>
    <phoneticPr fontId="1"/>
  </si>
  <si>
    <t>GP新横浜</t>
    <rPh sb="2" eb="5">
      <t>シンヨコハマ</t>
    </rPh>
    <phoneticPr fontId="1"/>
  </si>
  <si>
    <t>GP池田山</t>
    <rPh sb="2" eb="4">
      <t>イケダ</t>
    </rPh>
    <rPh sb="4" eb="5">
      <t>ヤマ</t>
    </rPh>
    <phoneticPr fontId="1"/>
  </si>
  <si>
    <t>東寺尾</t>
    <rPh sb="1" eb="3">
      <t>テラオ</t>
    </rPh>
    <phoneticPr fontId="1"/>
  </si>
  <si>
    <t>向丘</t>
    <rPh sb="0" eb="2">
      <t>ムコウガオカ</t>
    </rPh>
    <phoneticPr fontId="1"/>
  </si>
  <si>
    <t>東馬込</t>
    <rPh sb="0" eb="3">
      <t>ヒガシマゴメ</t>
    </rPh>
    <phoneticPr fontId="1"/>
  </si>
  <si>
    <t>GP学芸大学</t>
    <rPh sb="2" eb="4">
      <t>ガクゲイ</t>
    </rPh>
    <rPh sb="4" eb="6">
      <t>ダイガク</t>
    </rPh>
    <phoneticPr fontId="1"/>
  </si>
  <si>
    <t>亀戸</t>
    <rPh sb="0" eb="2">
      <t>カメイド</t>
    </rPh>
    <phoneticPr fontId="1"/>
  </si>
  <si>
    <t>田無</t>
    <rPh sb="0" eb="2">
      <t>タナシ</t>
    </rPh>
    <phoneticPr fontId="1"/>
  </si>
  <si>
    <t>合計</t>
    <rPh sb="0" eb="2">
      <t>ゴウケイ</t>
    </rPh>
    <phoneticPr fontId="1"/>
  </si>
  <si>
    <t>17期-16期 賃貸事業損益予実比較</t>
    <rPh sb="2" eb="3">
      <t>キ</t>
    </rPh>
    <rPh sb="6" eb="7">
      <t>キ</t>
    </rPh>
    <rPh sb="8" eb="10">
      <t>チンタイ</t>
    </rPh>
    <rPh sb="10" eb="12">
      <t>ジギョウ</t>
    </rPh>
    <rPh sb="12" eb="14">
      <t>ソンエキ</t>
    </rPh>
    <rPh sb="14" eb="16">
      <t>ヨジツ</t>
    </rPh>
    <rPh sb="16" eb="18">
      <t>ヒカク</t>
    </rPh>
    <phoneticPr fontId="3"/>
  </si>
  <si>
    <t>17期予想</t>
    <rPh sb="2" eb="3">
      <t>キ</t>
    </rPh>
    <rPh sb="3" eb="5">
      <t>ヨソウ</t>
    </rPh>
    <phoneticPr fontId="3"/>
  </si>
  <si>
    <t>茅場町</t>
    <rPh sb="0" eb="3">
      <t>カヤバチョウ</t>
    </rPh>
    <phoneticPr fontId="3"/>
  </si>
  <si>
    <t xml:space="preserve">売上総利益          </t>
  </si>
  <si>
    <t>芝公園</t>
    <rPh sb="0" eb="3">
      <t>シバコウエン</t>
    </rPh>
    <phoneticPr fontId="3"/>
  </si>
  <si>
    <t>三田</t>
    <rPh sb="0" eb="2">
      <t>ミタ</t>
    </rPh>
    <phoneticPr fontId="3"/>
  </si>
  <si>
    <t>高輪</t>
    <rPh sb="0" eb="2">
      <t>タカナワ</t>
    </rPh>
    <phoneticPr fontId="3"/>
  </si>
  <si>
    <t>白金台</t>
    <rPh sb="0" eb="3">
      <t>シロカネダイ</t>
    </rPh>
    <phoneticPr fontId="3"/>
  </si>
  <si>
    <t>銀座東</t>
    <rPh sb="0" eb="2">
      <t>ギンザ</t>
    </rPh>
    <rPh sb="2" eb="3">
      <t>ヒガシ</t>
    </rPh>
    <phoneticPr fontId="3"/>
  </si>
  <si>
    <t>八丁堀Ⅱ</t>
    <rPh sb="0" eb="3">
      <t>ハッチョウボリ</t>
    </rPh>
    <phoneticPr fontId="3"/>
  </si>
  <si>
    <t>八丁堀Ⅲ</t>
    <rPh sb="0" eb="3">
      <t>ハッチョウボリ</t>
    </rPh>
    <phoneticPr fontId="3"/>
  </si>
  <si>
    <t>銀座</t>
    <rPh sb="0" eb="2">
      <t>ギンザ</t>
    </rPh>
    <phoneticPr fontId="3"/>
  </si>
  <si>
    <t>駒沢公園</t>
    <rPh sb="0" eb="2">
      <t>コマザワ</t>
    </rPh>
    <rPh sb="2" eb="4">
      <t>コウエン</t>
    </rPh>
    <phoneticPr fontId="3"/>
  </si>
  <si>
    <t>梅田ＴＯＷＥＲ</t>
    <rPh sb="0" eb="2">
      <t>ウメダ</t>
    </rPh>
    <phoneticPr fontId="3"/>
  </si>
  <si>
    <t>中之島</t>
    <rPh sb="0" eb="3">
      <t>ナカノシマ</t>
    </rPh>
    <phoneticPr fontId="3"/>
  </si>
  <si>
    <t>阿波座</t>
    <rPh sb="0" eb="3">
      <t>アワザ</t>
    </rPh>
    <phoneticPr fontId="3"/>
  </si>
  <si>
    <t>丸の内</t>
    <rPh sb="0" eb="1">
      <t>マル</t>
    </rPh>
    <rPh sb="2" eb="3">
      <t>ウチ</t>
    </rPh>
    <phoneticPr fontId="3"/>
  </si>
  <si>
    <t>平尾</t>
    <rPh sb="0" eb="2">
      <t>ヒラオ</t>
    </rPh>
    <phoneticPr fontId="3"/>
  </si>
  <si>
    <t>河原町二条</t>
    <rPh sb="0" eb="3">
      <t>カワラマチ</t>
    </rPh>
    <rPh sb="3" eb="5">
      <t>２ジョウ</t>
    </rPh>
    <phoneticPr fontId="3"/>
  </si>
  <si>
    <t>南6条</t>
    <rPh sb="0" eb="1">
      <t>ミナミ</t>
    </rPh>
    <rPh sb="2" eb="3">
      <t>ジョウ</t>
    </rPh>
    <phoneticPr fontId="3"/>
  </si>
  <si>
    <t>天神南</t>
    <rPh sb="0" eb="2">
      <t>テンジン</t>
    </rPh>
    <rPh sb="2" eb="3">
      <t>ミナミ</t>
    </rPh>
    <phoneticPr fontId="3"/>
  </si>
  <si>
    <t>天神東</t>
    <rPh sb="0" eb="2">
      <t>テンジン</t>
    </rPh>
    <rPh sb="2" eb="3">
      <t>ヒガシ</t>
    </rPh>
    <phoneticPr fontId="3"/>
  </si>
  <si>
    <t>四条河原町</t>
    <rPh sb="0" eb="2">
      <t>シジョウ</t>
    </rPh>
    <rPh sb="2" eb="5">
      <t>カワラマチ</t>
    </rPh>
    <phoneticPr fontId="3"/>
  </si>
  <si>
    <t>千駄木</t>
    <rPh sb="0" eb="3">
      <t>センダギ</t>
    </rPh>
    <phoneticPr fontId="3"/>
  </si>
  <si>
    <t>ＳＲ千駄木</t>
    <rPh sb="2" eb="5">
      <t>センダギ</t>
    </rPh>
    <phoneticPr fontId="3"/>
  </si>
  <si>
    <t>ＳＲ駒沢公園</t>
    <rPh sb="2" eb="4">
      <t>コマザワ</t>
    </rPh>
    <rPh sb="4" eb="6">
      <t>コウエン</t>
    </rPh>
    <phoneticPr fontId="3"/>
  </si>
  <si>
    <t>武蔵小山</t>
    <rPh sb="0" eb="2">
      <t>ムサシ</t>
    </rPh>
    <rPh sb="2" eb="4">
      <t>コヤマ</t>
    </rPh>
    <phoneticPr fontId="3"/>
  </si>
  <si>
    <t>国分寺</t>
    <rPh sb="0" eb="3">
      <t>コクブンジ</t>
    </rPh>
    <phoneticPr fontId="3"/>
  </si>
  <si>
    <t>久屋大通</t>
    <rPh sb="0" eb="4">
      <t>ヒサヤオオドオリ</t>
    </rPh>
    <phoneticPr fontId="3"/>
  </si>
  <si>
    <t>烏丸鞍馬口</t>
    <rPh sb="0" eb="2">
      <t>カラスマ</t>
    </rPh>
    <rPh sb="2" eb="4">
      <t>クラマ</t>
    </rPh>
    <rPh sb="4" eb="5">
      <t>クチ</t>
    </rPh>
    <phoneticPr fontId="3"/>
  </si>
  <si>
    <t>西新宿ＷＥＳＴ</t>
    <rPh sb="0" eb="3">
      <t>ニシシンジュク</t>
    </rPh>
    <phoneticPr fontId="3"/>
  </si>
  <si>
    <t>西新宿ＥＡＳＴ</t>
    <rPh sb="0" eb="3">
      <t>ニシシンジュク</t>
    </rPh>
    <phoneticPr fontId="3"/>
  </si>
  <si>
    <t>東新宿</t>
    <rPh sb="0" eb="1">
      <t>ヒガシ</t>
    </rPh>
    <rPh sb="1" eb="3">
      <t>シンジュク</t>
    </rPh>
    <phoneticPr fontId="3"/>
  </si>
  <si>
    <t>東心斎橋</t>
    <rPh sb="0" eb="1">
      <t>ヒガシ</t>
    </rPh>
    <rPh sb="1" eb="4">
      <t>シンサイバシ</t>
    </rPh>
    <phoneticPr fontId="3"/>
  </si>
  <si>
    <t>北４番丁</t>
    <rPh sb="0" eb="1">
      <t>キタ</t>
    </rPh>
    <rPh sb="2" eb="3">
      <t>バン</t>
    </rPh>
    <rPh sb="3" eb="4">
      <t>チョウ</t>
    </rPh>
    <phoneticPr fontId="3"/>
  </si>
  <si>
    <t>愛宕橋</t>
    <rPh sb="0" eb="3">
      <t>アタゴバシ</t>
    </rPh>
    <phoneticPr fontId="3"/>
  </si>
  <si>
    <t>九大病院前</t>
    <rPh sb="0" eb="2">
      <t>キュウダイ</t>
    </rPh>
    <rPh sb="2" eb="4">
      <t>ビョウイン</t>
    </rPh>
    <rPh sb="4" eb="5">
      <t>マエ</t>
    </rPh>
    <phoneticPr fontId="3"/>
  </si>
  <si>
    <t>浅草橋</t>
    <rPh sb="0" eb="3">
      <t>アサクサバシ</t>
    </rPh>
    <phoneticPr fontId="3"/>
  </si>
  <si>
    <t>一番町</t>
    <rPh sb="0" eb="2">
      <t>イチバン</t>
    </rPh>
    <rPh sb="2" eb="3">
      <t>チョウ</t>
    </rPh>
    <phoneticPr fontId="3"/>
  </si>
  <si>
    <t>東中野</t>
    <rPh sb="0" eb="3">
      <t>ヒガシナカノ</t>
    </rPh>
    <phoneticPr fontId="3"/>
  </si>
  <si>
    <t>南5条</t>
    <rPh sb="0" eb="1">
      <t>ミナミ</t>
    </rPh>
    <rPh sb="2" eb="3">
      <t>ジョウ</t>
    </rPh>
    <phoneticPr fontId="3"/>
  </si>
  <si>
    <t>早稲田First</t>
    <rPh sb="0" eb="3">
      <t>ワセダ</t>
    </rPh>
    <phoneticPr fontId="3"/>
  </si>
  <si>
    <t>早稲田Second</t>
    <rPh sb="0" eb="3">
      <t>ワセダ</t>
    </rPh>
    <phoneticPr fontId="3"/>
  </si>
  <si>
    <t>ＳＨ天王寺</t>
    <rPh sb="2" eb="5">
      <t>テンノウジ</t>
    </rPh>
    <phoneticPr fontId="3"/>
  </si>
  <si>
    <t>ＳＨ烏丸五条</t>
    <rPh sb="2" eb="4">
      <t>カラスマ</t>
    </rPh>
    <rPh sb="4" eb="6">
      <t>ゴジョウ</t>
    </rPh>
    <phoneticPr fontId="3"/>
  </si>
  <si>
    <t>ＳＨ大宮</t>
    <rPh sb="2" eb="4">
      <t>オオミヤ</t>
    </rPh>
    <phoneticPr fontId="3"/>
  </si>
  <si>
    <t>ＳＨ広瀬通り</t>
    <rPh sb="2" eb="4">
      <t>ヒロセ</t>
    </rPh>
    <rPh sb="4" eb="5">
      <t>トオ</t>
    </rPh>
    <phoneticPr fontId="3"/>
  </si>
  <si>
    <t xml:space="preserve">ホテル賃料          </t>
  </si>
  <si>
    <t xml:space="preserve">礼金収入            </t>
  </si>
  <si>
    <t xml:space="preserve">更新料収入          </t>
  </si>
  <si>
    <t xml:space="preserve">敷金収入            </t>
  </si>
  <si>
    <t xml:space="preserve">不動産売却収入      </t>
  </si>
  <si>
    <t xml:space="preserve">広告手数料          </t>
  </si>
  <si>
    <t xml:space="preserve">不動産売却原価      </t>
  </si>
  <si>
    <t>駐車場使用料</t>
    <rPh sb="0" eb="3">
      <t>チュウシャジョウ</t>
    </rPh>
    <rPh sb="3" eb="6">
      <t>シヨウリョウ</t>
    </rPh>
    <phoneticPr fontId="3"/>
  </si>
  <si>
    <t>その他賃貸事業費用</t>
    <rPh sb="2" eb="3">
      <t>ホカ</t>
    </rPh>
    <rPh sb="3" eb="5">
      <t>チンタイ</t>
    </rPh>
    <rPh sb="5" eb="7">
      <t>ジギョウ</t>
    </rPh>
    <rPh sb="7" eb="9">
      <t>ヒヨウ</t>
    </rPh>
    <phoneticPr fontId="3"/>
  </si>
  <si>
    <t xml:space="preserve">敷金償却収入        </t>
  </si>
  <si>
    <t>広小路</t>
    <rPh sb="0" eb="3">
      <t>ヒロコウジ</t>
    </rPh>
    <phoneticPr fontId="3"/>
  </si>
  <si>
    <t>【ご利用上の注意】</t>
    <rPh sb="2" eb="4">
      <t>リヨウ</t>
    </rPh>
    <rPh sb="4" eb="5">
      <t>ジョウ</t>
    </rPh>
    <rPh sb="6" eb="8">
      <t>チュウイ</t>
    </rPh>
    <phoneticPr fontId="3"/>
  </si>
  <si>
    <t>本データは情報提供を目的としたものであり、特定の商品の募集・勧誘・営業等を目的としたものではありません。
ご利用にあたっては、本項をご確認頂きますようお願い申し上げます。</t>
    <rPh sb="0" eb="1">
      <t>ホン</t>
    </rPh>
    <rPh sb="5" eb="7">
      <t>ジョウホウ</t>
    </rPh>
    <rPh sb="7" eb="9">
      <t>テイキョウ</t>
    </rPh>
    <rPh sb="10" eb="12">
      <t>モクテキ</t>
    </rPh>
    <rPh sb="21" eb="23">
      <t>トクテイ</t>
    </rPh>
    <rPh sb="24" eb="26">
      <t>ショウヒン</t>
    </rPh>
    <rPh sb="27" eb="29">
      <t>ボシュウ</t>
    </rPh>
    <rPh sb="30" eb="32">
      <t>カンユウ</t>
    </rPh>
    <rPh sb="33" eb="35">
      <t>エイギョウ</t>
    </rPh>
    <rPh sb="35" eb="36">
      <t>トウ</t>
    </rPh>
    <rPh sb="37" eb="39">
      <t>モクテキ</t>
    </rPh>
    <rPh sb="63" eb="65">
      <t>ホンコウ</t>
    </rPh>
    <phoneticPr fontId="3"/>
  </si>
  <si>
    <t>運用日数（日）</t>
    <rPh sb="0" eb="2">
      <t>ウンヨウ</t>
    </rPh>
    <rPh sb="2" eb="4">
      <t>ニッスウ</t>
    </rPh>
    <rPh sb="5" eb="6">
      <t>ニチ</t>
    </rPh>
    <phoneticPr fontId="3"/>
  </si>
  <si>
    <t>①賃貸事業収入　</t>
    <rPh sb="1" eb="3">
      <t>チンタイ</t>
    </rPh>
    <rPh sb="3" eb="5">
      <t>ジギョウ</t>
    </rPh>
    <rPh sb="5" eb="7">
      <t>シュウニュウ</t>
    </rPh>
    <phoneticPr fontId="3"/>
  </si>
  <si>
    <t>②賃貸事業費用　</t>
    <rPh sb="1" eb="3">
      <t>チンタイ</t>
    </rPh>
    <rPh sb="3" eb="5">
      <t>ジギョウ</t>
    </rPh>
    <rPh sb="5" eb="7">
      <t>ヒヨウ</t>
    </rPh>
    <phoneticPr fontId="3"/>
  </si>
  <si>
    <t>取得価額</t>
    <rPh sb="0" eb="2">
      <t>シュトク</t>
    </rPh>
    <rPh sb="2" eb="4">
      <t>カガク</t>
    </rPh>
    <phoneticPr fontId="3"/>
  </si>
  <si>
    <t>鑑定価格</t>
    <rPh sb="0" eb="2">
      <t>カンテイ</t>
    </rPh>
    <rPh sb="2" eb="4">
      <t>カカク</t>
    </rPh>
    <phoneticPr fontId="3"/>
  </si>
  <si>
    <t>期末簿価</t>
    <rPh sb="0" eb="1">
      <t>キ</t>
    </rPh>
    <rPh sb="1" eb="2">
      <t>マツ</t>
    </rPh>
    <rPh sb="2" eb="4">
      <t>ボカ</t>
    </rPh>
    <phoneticPr fontId="3"/>
  </si>
  <si>
    <t>Of-1</t>
    <phoneticPr fontId="3"/>
  </si>
  <si>
    <t>Of-5</t>
    <phoneticPr fontId="3"/>
  </si>
  <si>
    <t>Of-6</t>
  </si>
  <si>
    <t>Of-7</t>
  </si>
  <si>
    <t>Of-8</t>
  </si>
  <si>
    <t>Of-9</t>
  </si>
  <si>
    <t>Of-11</t>
  </si>
  <si>
    <t>Of-12</t>
  </si>
  <si>
    <t>Of-17</t>
  </si>
  <si>
    <t>Of-18</t>
  </si>
  <si>
    <t>Of-20</t>
    <phoneticPr fontId="3"/>
  </si>
  <si>
    <t>Of-21</t>
  </si>
  <si>
    <t>Of-23</t>
  </si>
  <si>
    <t>Of-24</t>
  </si>
  <si>
    <t>Of-25</t>
  </si>
  <si>
    <t>Of-27</t>
  </si>
  <si>
    <t>Of-28</t>
  </si>
  <si>
    <t>Of-29</t>
  </si>
  <si>
    <t>Of-30</t>
  </si>
  <si>
    <t>Of-31</t>
  </si>
  <si>
    <t>Of-32</t>
  </si>
  <si>
    <t>Re-03</t>
    <phoneticPr fontId="3"/>
  </si>
  <si>
    <t>Re-05</t>
    <phoneticPr fontId="3"/>
  </si>
  <si>
    <t>Re-09</t>
    <phoneticPr fontId="3"/>
  </si>
  <si>
    <t>Re-11</t>
    <phoneticPr fontId="3"/>
  </si>
  <si>
    <t>Re-12</t>
  </si>
  <si>
    <t>Re-14</t>
    <phoneticPr fontId="3"/>
  </si>
  <si>
    <t>Re-15</t>
  </si>
  <si>
    <t>Re-16</t>
  </si>
  <si>
    <t>Re-17</t>
  </si>
  <si>
    <t>Re-18</t>
  </si>
  <si>
    <t>Re-19</t>
  </si>
  <si>
    <t>Re-20</t>
  </si>
  <si>
    <t>Re-21</t>
  </si>
  <si>
    <t>Re-22</t>
  </si>
  <si>
    <t>Re-23</t>
  </si>
  <si>
    <t>Re-24</t>
  </si>
  <si>
    <t>Re-25</t>
  </si>
  <si>
    <t>Re-26</t>
  </si>
  <si>
    <t>Re-29</t>
    <phoneticPr fontId="3"/>
  </si>
  <si>
    <t>Re-30</t>
  </si>
  <si>
    <t>Re-31</t>
  </si>
  <si>
    <t>Re-33</t>
    <phoneticPr fontId="3"/>
  </si>
  <si>
    <t>Re-34</t>
  </si>
  <si>
    <t>Re-35</t>
  </si>
  <si>
    <t>Re-36</t>
  </si>
  <si>
    <t>Re-37</t>
  </si>
  <si>
    <t>Re-38</t>
  </si>
  <si>
    <t>Re-39</t>
  </si>
  <si>
    <t>Re-40</t>
  </si>
  <si>
    <t>Re-41</t>
  </si>
  <si>
    <t>Re-42</t>
  </si>
  <si>
    <t>Re-43</t>
  </si>
  <si>
    <t>Re-44</t>
  </si>
  <si>
    <t>Re-45</t>
  </si>
  <si>
    <t>Re-46</t>
  </si>
  <si>
    <t>Re-47</t>
  </si>
  <si>
    <t>Re-48</t>
  </si>
  <si>
    <t>Re-49</t>
  </si>
  <si>
    <t>Re-53</t>
  </si>
  <si>
    <t>Re-54</t>
  </si>
  <si>
    <t>Re-55</t>
  </si>
  <si>
    <t>Re-56</t>
  </si>
  <si>
    <t>Re-57</t>
  </si>
  <si>
    <t>Re-58</t>
  </si>
  <si>
    <t>Re-59</t>
  </si>
  <si>
    <t>Re-60</t>
  </si>
  <si>
    <t>Re-61</t>
  </si>
  <si>
    <t>Re-62</t>
  </si>
  <si>
    <t>Re-63</t>
  </si>
  <si>
    <t>Re-64</t>
  </si>
  <si>
    <t>Re-65</t>
  </si>
  <si>
    <t>Re-66</t>
  </si>
  <si>
    <t>Re-67</t>
  </si>
  <si>
    <t>Re-68</t>
  </si>
  <si>
    <t>Re-69</t>
  </si>
  <si>
    <t>Re-70</t>
  </si>
  <si>
    <t>Re-73</t>
  </si>
  <si>
    <t>Re-72</t>
    <phoneticPr fontId="3"/>
  </si>
  <si>
    <t>Re-74</t>
  </si>
  <si>
    <t>物件番号</t>
    <rPh sb="0" eb="2">
      <t>ブッケン</t>
    </rPh>
    <rPh sb="2" eb="4">
      <t>バンゴウ</t>
    </rPh>
    <phoneticPr fontId="3"/>
  </si>
  <si>
    <t>物件名</t>
    <rPh sb="0" eb="2">
      <t>ブッケン</t>
    </rPh>
    <rPh sb="2" eb="3">
      <t>メイ</t>
    </rPh>
    <phoneticPr fontId="3"/>
  </si>
  <si>
    <t>水天宮平和ビル</t>
  </si>
  <si>
    <t>日本橋第一ビル</t>
  </si>
  <si>
    <t>八丁堀MFビル</t>
  </si>
  <si>
    <t>エムズ原宿</t>
  </si>
  <si>
    <t>船橋Ｆａｃｅビル</t>
  </si>
  <si>
    <t>アデッソ西麻布</t>
  </si>
  <si>
    <t>茅場町平和ビル</t>
  </si>
  <si>
    <t>栄ミナミ平和ビル</t>
    <rPh sb="0" eb="1">
      <t>サカエ</t>
    </rPh>
    <rPh sb="4" eb="6">
      <t>ヘイワ</t>
    </rPh>
    <phoneticPr fontId="6"/>
  </si>
  <si>
    <t>ラ・レジダンス・ド・白金台</t>
    <rPh sb="10" eb="13">
      <t>シロカネダイ</t>
    </rPh>
    <phoneticPr fontId="1"/>
  </si>
  <si>
    <t>ラ・レジダンス・ド・千駄木</t>
    <rPh sb="10" eb="13">
      <t>センダギ</t>
    </rPh>
    <phoneticPr fontId="1"/>
  </si>
  <si>
    <t>HF若松河田
レジデンス</t>
    <rPh sb="2" eb="4">
      <t>ワカマツ</t>
    </rPh>
    <rPh sb="4" eb="6">
      <t>カワダ</t>
    </rPh>
    <phoneticPr fontId="2"/>
  </si>
  <si>
    <t>ＨＦ早稲田
レジデンスⅡ</t>
    <phoneticPr fontId="3"/>
  </si>
  <si>
    <t>ＨＦ早稲田
レジデンス</t>
    <phoneticPr fontId="3"/>
  </si>
  <si>
    <t>ＨＦ五反田
ビルディング</t>
    <rPh sb="2" eb="5">
      <t>ゴタンダ</t>
    </rPh>
    <phoneticPr fontId="1"/>
  </si>
  <si>
    <t>ＨＦ門前仲町
ビルディング</t>
    <rPh sb="2" eb="4">
      <t>モンゼン</t>
    </rPh>
    <rPh sb="4" eb="5">
      <t>ナカ</t>
    </rPh>
    <rPh sb="5" eb="6">
      <t>マチ</t>
    </rPh>
    <phoneticPr fontId="5"/>
  </si>
  <si>
    <t>ＨＦ浜松町
ビルディング</t>
    <phoneticPr fontId="3"/>
  </si>
  <si>
    <t>グレイスビル
泉岳寺前</t>
    <phoneticPr fontId="3"/>
  </si>
  <si>
    <t>ＨＦ池袋
ビルディング</t>
    <phoneticPr fontId="3"/>
  </si>
  <si>
    <t>ＨＦ湯島
ビルディング</t>
    <phoneticPr fontId="3"/>
  </si>
  <si>
    <t>神戸旧居留地
平和ビル</t>
    <rPh sb="0" eb="2">
      <t>コウベ</t>
    </rPh>
    <rPh sb="2" eb="3">
      <t>キュウ</t>
    </rPh>
    <rPh sb="3" eb="6">
      <t>キョリュウチ</t>
    </rPh>
    <rPh sb="7" eb="9">
      <t>ヘイワ</t>
    </rPh>
    <phoneticPr fontId="6"/>
  </si>
  <si>
    <t>ＨＦ桜通
ビルディング</t>
    <rPh sb="2" eb="4">
      <t>サクラドオリ</t>
    </rPh>
    <phoneticPr fontId="9"/>
  </si>
  <si>
    <t>ＨＦ日本橋浜町
ビルディング</t>
    <rPh sb="2" eb="5">
      <t>ニホンバシ</t>
    </rPh>
    <rPh sb="5" eb="7">
      <t>ハマチョウ</t>
    </rPh>
    <phoneticPr fontId="9"/>
  </si>
  <si>
    <t>ＨＦ仙台本町
ビルディング</t>
    <rPh sb="2" eb="4">
      <t>センダイ</t>
    </rPh>
    <rPh sb="4" eb="6">
      <t>ホンチョウ</t>
    </rPh>
    <phoneticPr fontId="9"/>
  </si>
  <si>
    <t>HF市川
レジデンス</t>
    <phoneticPr fontId="3"/>
  </si>
  <si>
    <t>HF目黒
レジデンス</t>
    <rPh sb="2" eb="4">
      <t>メグロ</t>
    </rPh>
    <phoneticPr fontId="1"/>
  </si>
  <si>
    <t>HF葛西
レジデンス</t>
    <rPh sb="2" eb="4">
      <t>カサイ</t>
    </rPh>
    <phoneticPr fontId="5"/>
  </si>
  <si>
    <t>HF若林公園
レジデンス</t>
    <phoneticPr fontId="3"/>
  </si>
  <si>
    <t>HF碑文谷
レジデンス</t>
    <rPh sb="2" eb="5">
      <t>ヒモンヤ</t>
    </rPh>
    <phoneticPr fontId="5"/>
  </si>
  <si>
    <t>HF南麻布
レジデンス</t>
    <rPh sb="2" eb="5">
      <t>ミナミアザブ</t>
    </rPh>
    <phoneticPr fontId="1"/>
  </si>
  <si>
    <t>HF麻布十番
レジデンス</t>
    <rPh sb="2" eb="4">
      <t>アザブ</t>
    </rPh>
    <rPh sb="4" eb="6">
      <t>ジュウバン</t>
    </rPh>
    <phoneticPr fontId="1"/>
  </si>
  <si>
    <t>HF学芸大学
レジデンス</t>
    <rPh sb="2" eb="4">
      <t>ガクゲイ</t>
    </rPh>
    <rPh sb="4" eb="6">
      <t>ダイガク</t>
    </rPh>
    <phoneticPr fontId="1"/>
  </si>
  <si>
    <t>HF東神田
レジデンス</t>
    <rPh sb="2" eb="3">
      <t>ヒガシ</t>
    </rPh>
    <rPh sb="3" eb="5">
      <t>カンダ</t>
    </rPh>
    <phoneticPr fontId="1"/>
  </si>
  <si>
    <t>HF東日本橋
レジデンス</t>
    <rPh sb="2" eb="3">
      <t>ヒガシ</t>
    </rPh>
    <rPh sb="3" eb="6">
      <t>ニホンバシ</t>
    </rPh>
    <phoneticPr fontId="1"/>
  </si>
  <si>
    <t>HF練馬
レジデンス</t>
    <rPh sb="2" eb="4">
      <t>ネリマ</t>
    </rPh>
    <phoneticPr fontId="1"/>
  </si>
  <si>
    <t>HF白金高輪
レジデンス</t>
    <rPh sb="2" eb="4">
      <t>シロカネ</t>
    </rPh>
    <rPh sb="4" eb="6">
      <t>タカナワ</t>
    </rPh>
    <phoneticPr fontId="1"/>
  </si>
  <si>
    <t>HF明大前
レジデンス</t>
    <rPh sb="2" eb="5">
      <t>メイダイマエ</t>
    </rPh>
    <phoneticPr fontId="5"/>
  </si>
  <si>
    <t>HF日本橋
レジデンス</t>
    <rPh sb="2" eb="5">
      <t>ニホンバシ</t>
    </rPh>
    <phoneticPr fontId="5"/>
  </si>
  <si>
    <t>HF上石神井
レジデンス</t>
    <rPh sb="2" eb="6">
      <t>カミシャクジイ</t>
    </rPh>
    <phoneticPr fontId="5"/>
  </si>
  <si>
    <t>HF錦糸町
レジデンス</t>
    <rPh sb="2" eb="5">
      <t>キンシチョウ</t>
    </rPh>
    <phoneticPr fontId="1"/>
  </si>
  <si>
    <t>HF銀座
レジデンスEAST</t>
    <rPh sb="2" eb="4">
      <t>ギンザ</t>
    </rPh>
    <phoneticPr fontId="1"/>
  </si>
  <si>
    <t>HF新横浜
レジデンス</t>
    <rPh sb="2" eb="3">
      <t>シン</t>
    </rPh>
    <rPh sb="3" eb="5">
      <t>ヨコハマ</t>
    </rPh>
    <phoneticPr fontId="5"/>
  </si>
  <si>
    <t>HF白山
レジデンス</t>
    <rPh sb="2" eb="4">
      <t>ハクサン</t>
    </rPh>
    <phoneticPr fontId="5"/>
  </si>
  <si>
    <t>HF馬込
レジデンス</t>
    <rPh sb="2" eb="4">
      <t>マゴメ</t>
    </rPh>
    <phoneticPr fontId="5"/>
  </si>
  <si>
    <t>HF学芸大学
レジデンスⅡ</t>
    <rPh sb="2" eb="4">
      <t>ガクゲイ</t>
    </rPh>
    <rPh sb="4" eb="6">
      <t>ダイガク</t>
    </rPh>
    <phoneticPr fontId="1"/>
  </si>
  <si>
    <t>HF亀戸
レジデンス</t>
    <rPh sb="2" eb="4">
      <t>カメイド</t>
    </rPh>
    <phoneticPr fontId="5"/>
  </si>
  <si>
    <t>HF田無
レジデンス</t>
    <rPh sb="2" eb="4">
      <t>タナシ</t>
    </rPh>
    <phoneticPr fontId="5"/>
  </si>
  <si>
    <t>ＨＦ芝公園
レジデンス</t>
    <phoneticPr fontId="3"/>
  </si>
  <si>
    <t>ＨＦ三田
レジデンス</t>
    <phoneticPr fontId="3"/>
  </si>
  <si>
    <t>ＨＦ高輪
レジデンス</t>
    <phoneticPr fontId="3"/>
  </si>
  <si>
    <t>ＨＦ銀座レジデンスEASTⅡ</t>
    <phoneticPr fontId="3"/>
  </si>
  <si>
    <t>ＨＦ八丁堀
レジデンスⅡ</t>
    <phoneticPr fontId="3"/>
  </si>
  <si>
    <t>ＨＦ八丁堀
レジデンスⅢ</t>
    <phoneticPr fontId="3"/>
  </si>
  <si>
    <t>ＨＦ銀座
レジデンス</t>
    <phoneticPr fontId="3"/>
  </si>
  <si>
    <t>ＨＦ駒沢公園レジデンスTOWER</t>
    <phoneticPr fontId="3"/>
  </si>
  <si>
    <t>ＨＦ梅田レジデンスTOWER</t>
    <phoneticPr fontId="3"/>
  </si>
  <si>
    <t>ＨＦ中之島
レジデンス</t>
    <phoneticPr fontId="3"/>
  </si>
  <si>
    <t>ＨＦ丸の内
レジデンス</t>
    <phoneticPr fontId="3"/>
  </si>
  <si>
    <t>ＨＦ平尾
レジデンス</t>
    <phoneticPr fontId="3"/>
  </si>
  <si>
    <t>ＨＦ四条河原町
レジデンス</t>
    <phoneticPr fontId="3"/>
  </si>
  <si>
    <t>ＨＦ千駄木
レジデンス</t>
    <phoneticPr fontId="3"/>
  </si>
  <si>
    <t>ＨＦ駒沢公園
レジデンス　</t>
    <phoneticPr fontId="3"/>
  </si>
  <si>
    <t>ＨＦ武蔵小山
レジデンス</t>
    <phoneticPr fontId="3"/>
  </si>
  <si>
    <t>ＨＦ国分寺
レジデンス</t>
    <phoneticPr fontId="3"/>
  </si>
  <si>
    <t>ＨＦ久屋大通
レジデンス</t>
    <phoneticPr fontId="3"/>
  </si>
  <si>
    <t>ＨＦ烏丸鞍馬口
レジデンス</t>
    <phoneticPr fontId="3"/>
  </si>
  <si>
    <t>ＨＦ西新宿
レジデンスWEST</t>
    <phoneticPr fontId="3"/>
  </si>
  <si>
    <t>ＨＦ西新宿
レジデンスEAST</t>
    <phoneticPr fontId="3"/>
  </si>
  <si>
    <t>ＨＦ東新宿
レジデンス　</t>
    <phoneticPr fontId="3"/>
  </si>
  <si>
    <t>ＨＦ東心斎橋
レジデンス</t>
    <phoneticPr fontId="3"/>
  </si>
  <si>
    <t>ＨＦ北四番丁
レジデンス</t>
    <phoneticPr fontId="3"/>
  </si>
  <si>
    <t>ＨＦ愛宕橋
レジデンス</t>
    <phoneticPr fontId="3"/>
  </si>
  <si>
    <t>ＨＦ九大病院前
レジデンス</t>
    <phoneticPr fontId="3"/>
  </si>
  <si>
    <t>ＨＦ浅草橋
レジデンス</t>
    <phoneticPr fontId="3"/>
  </si>
  <si>
    <t>ＨＦ一番町
レジデンス</t>
    <phoneticPr fontId="3"/>
  </si>
  <si>
    <t>ＨＦ東中野
レジデンス</t>
    <phoneticPr fontId="3"/>
  </si>
  <si>
    <t>Of-33</t>
    <phoneticPr fontId="3"/>
  </si>
  <si>
    <t>Of-34</t>
    <phoneticPr fontId="3"/>
  </si>
  <si>
    <t>Of-35</t>
    <phoneticPr fontId="3"/>
  </si>
  <si>
    <t>麹町HＦビル</t>
    <rPh sb="0" eb="2">
      <t>コウジマチ</t>
    </rPh>
    <phoneticPr fontId="9"/>
  </si>
  <si>
    <t>ＨＦ九段南
ビルディング</t>
    <rPh sb="2" eb="4">
      <t>クダン</t>
    </rPh>
    <rPh sb="4" eb="5">
      <t>ミナミ</t>
    </rPh>
    <phoneticPr fontId="9"/>
  </si>
  <si>
    <t>Re-75</t>
    <phoneticPr fontId="3"/>
  </si>
  <si>
    <t>ＨＦ仙台レジデンスＥＡＳＴ</t>
    <rPh sb="2" eb="4">
      <t>センダイ</t>
    </rPh>
    <phoneticPr fontId="2"/>
  </si>
  <si>
    <t>Of-36</t>
    <phoneticPr fontId="3"/>
  </si>
  <si>
    <t>Re-76</t>
    <phoneticPr fontId="3"/>
  </si>
  <si>
    <t>Re-77</t>
    <phoneticPr fontId="3"/>
  </si>
  <si>
    <t>HF八丁堀
ビルディング</t>
    <phoneticPr fontId="3"/>
  </si>
  <si>
    <t>Of-37</t>
    <phoneticPr fontId="3"/>
  </si>
  <si>
    <t>日総第5ビル</t>
    <rPh sb="0" eb="3">
      <t>ヒソウダイ</t>
    </rPh>
    <phoneticPr fontId="9"/>
  </si>
  <si>
    <t>Re-78</t>
    <phoneticPr fontId="3"/>
  </si>
  <si>
    <t>ＨＦ西公園
レジデンス</t>
    <rPh sb="2" eb="3">
      <t>ニシ</t>
    </rPh>
    <rPh sb="3" eb="5">
      <t>コウエン</t>
    </rPh>
    <phoneticPr fontId="2"/>
  </si>
  <si>
    <t>ＨＦ晩翠通
レジデンス</t>
    <rPh sb="2" eb="3">
      <t>バン</t>
    </rPh>
    <rPh sb="3" eb="4">
      <t>スイ</t>
    </rPh>
    <rPh sb="4" eb="5">
      <t>ドオ</t>
    </rPh>
    <phoneticPr fontId="2"/>
  </si>
  <si>
    <t>ＨＦ関内
レジデンス</t>
    <rPh sb="2" eb="4">
      <t>カンナイ</t>
    </rPh>
    <phoneticPr fontId="2"/>
  </si>
  <si>
    <t>Re-79</t>
    <phoneticPr fontId="3"/>
  </si>
  <si>
    <t>ＨＦ名駅北
レジデンス</t>
    <rPh sb="2" eb="3">
      <t>メイ</t>
    </rPh>
    <rPh sb="3" eb="4">
      <t>エキ</t>
    </rPh>
    <rPh sb="4" eb="5">
      <t>キタ</t>
    </rPh>
    <phoneticPr fontId="2"/>
  </si>
  <si>
    <t>Re-80</t>
    <phoneticPr fontId="3"/>
  </si>
  <si>
    <t>ＨＦ東札幌
レジデンス</t>
    <rPh sb="2" eb="3">
      <t>ヒガシ</t>
    </rPh>
    <rPh sb="3" eb="5">
      <t>サッポロ</t>
    </rPh>
    <phoneticPr fontId="2"/>
  </si>
  <si>
    <t>ＨＦ阿波座
レジデンス</t>
    <phoneticPr fontId="3"/>
  </si>
  <si>
    <t>HF上野
ビルディング</t>
    <rPh sb="2" eb="4">
      <t>ウエノ</t>
    </rPh>
    <phoneticPr fontId="9"/>
  </si>
  <si>
    <t>HF神田小川町
ビルディング</t>
    <rPh sb="2" eb="4">
      <t>カンダ</t>
    </rPh>
    <rPh sb="4" eb="7">
      <t>オガワマチ</t>
    </rPh>
    <phoneticPr fontId="9"/>
  </si>
  <si>
    <t>Of-38</t>
  </si>
  <si>
    <t>Of-39</t>
  </si>
  <si>
    <t>千住ミルディス
Ⅱ番館</t>
    <rPh sb="0" eb="2">
      <t>センジュ</t>
    </rPh>
    <rPh sb="9" eb="11">
      <t>バンカン</t>
    </rPh>
    <phoneticPr fontId="3"/>
  </si>
  <si>
    <t>アクロス
新川ビル</t>
    <rPh sb="5" eb="7">
      <t>シンカワ</t>
    </rPh>
    <phoneticPr fontId="3"/>
  </si>
  <si>
    <t>Re-81</t>
  </si>
  <si>
    <t>Re-82</t>
  </si>
  <si>
    <t>HF博多東
レジデンス</t>
    <rPh sb="2" eb="4">
      <t>ハカタ</t>
    </rPh>
    <rPh sb="4" eb="5">
      <t>ヒガシ</t>
    </rPh>
    <phoneticPr fontId="3"/>
  </si>
  <si>
    <t>HF仙台五橋
レジデンス</t>
    <rPh sb="2" eb="4">
      <t>センダイ</t>
    </rPh>
    <rPh sb="4" eb="6">
      <t>イツツバシ</t>
    </rPh>
    <phoneticPr fontId="3"/>
  </si>
  <si>
    <t>HF溜池
ビルディング</t>
    <phoneticPr fontId="3"/>
  </si>
  <si>
    <t>Re-83</t>
    <phoneticPr fontId="3"/>
  </si>
  <si>
    <t>HF田端
レジデンス</t>
    <rPh sb="2" eb="4">
      <t>タバタ</t>
    </rPh>
    <phoneticPr fontId="3"/>
  </si>
  <si>
    <t>Of-40</t>
    <phoneticPr fontId="3"/>
  </si>
  <si>
    <t>アーク森ビル</t>
    <rPh sb="3" eb="4">
      <t>モリ</t>
    </rPh>
    <phoneticPr fontId="3"/>
  </si>
  <si>
    <t>Re-84</t>
    <phoneticPr fontId="3"/>
  </si>
  <si>
    <t>HF両国
レジデンス</t>
    <rPh sb="2" eb="4">
      <t>リョウゴク</t>
    </rPh>
    <phoneticPr fontId="3"/>
  </si>
  <si>
    <t>HF八王子
レジデンス</t>
    <rPh sb="2" eb="5">
      <t>ハチオウジ</t>
    </rPh>
    <phoneticPr fontId="3"/>
  </si>
  <si>
    <t>Re-85</t>
    <phoneticPr fontId="3"/>
  </si>
  <si>
    <t>ＨＦ河原町二条
レジデンス</t>
    <phoneticPr fontId="3"/>
  </si>
  <si>
    <t>非開示*</t>
    <rPh sb="0" eb="3">
      <t>ヒカイジ</t>
    </rPh>
    <phoneticPr fontId="3"/>
  </si>
  <si>
    <t>三田平和ビル
（底地）</t>
    <rPh sb="0" eb="2">
      <t>ミタ</t>
    </rPh>
    <rPh sb="2" eb="4">
      <t>ヘイワ</t>
    </rPh>
    <rPh sb="8" eb="10">
      <t>ソコチ</t>
    </rPh>
    <phoneticPr fontId="6"/>
  </si>
  <si>
    <t>Of-41</t>
  </si>
  <si>
    <t>Of-42</t>
  </si>
  <si>
    <t>イトーピア日本橋SAビル</t>
    <rPh sb="5" eb="8">
      <t>ニホンバシ</t>
    </rPh>
    <phoneticPr fontId="3"/>
  </si>
  <si>
    <t>サザンスカイタワー八王子</t>
    <rPh sb="9" eb="12">
      <t>ハチオウジ</t>
    </rPh>
    <phoneticPr fontId="3"/>
  </si>
  <si>
    <t>*マスターリース会社兼プロパティマネジメント会社からの同意を得られていないため、</t>
    <rPh sb="8" eb="10">
      <t>カイシャ</t>
    </rPh>
    <rPh sb="10" eb="11">
      <t>ケン</t>
    </rPh>
    <rPh sb="22" eb="24">
      <t>カイシャ</t>
    </rPh>
    <rPh sb="27" eb="29">
      <t>ドウイ</t>
    </rPh>
    <rPh sb="30" eb="31">
      <t>エ</t>
    </rPh>
    <phoneticPr fontId="3"/>
  </si>
  <si>
    <t>　非開示としています。</t>
    <phoneticPr fontId="3"/>
  </si>
  <si>
    <t>本データファイルは第35期個別物件収支をエクセルファイルにまとめたものです。</t>
    <rPh sb="9" eb="10">
      <t>ダイ</t>
    </rPh>
    <rPh sb="12" eb="13">
      <t>キ</t>
    </rPh>
    <rPh sb="13" eb="15">
      <t>コベツ</t>
    </rPh>
    <rPh sb="15" eb="17">
      <t>ブッケン</t>
    </rPh>
    <rPh sb="17" eb="19">
      <t>シュウシ</t>
    </rPh>
    <phoneticPr fontId="3"/>
  </si>
  <si>
    <t>第35期個別物件収支（単位：円）</t>
    <phoneticPr fontId="3"/>
  </si>
  <si>
    <t>第35期用途別収支（単位：円）</t>
    <rPh sb="0" eb="1">
      <t>ダイ</t>
    </rPh>
    <rPh sb="3" eb="4">
      <t>キ</t>
    </rPh>
    <rPh sb="4" eb="6">
      <t>ヨウト</t>
    </rPh>
    <rPh sb="6" eb="7">
      <t>ベツ</t>
    </rPh>
    <rPh sb="7" eb="9">
      <t>シュウシ</t>
    </rPh>
    <rPh sb="10" eb="12">
      <t>タンイ</t>
    </rPh>
    <rPh sb="13" eb="14">
      <t>エン</t>
    </rPh>
    <phoneticPr fontId="3"/>
  </si>
  <si>
    <t>※2018/12/14付準共有持分の50％を売却</t>
    <rPh sb="11" eb="12">
      <t>ヅ</t>
    </rPh>
    <rPh sb="12" eb="13">
      <t>ジュン</t>
    </rPh>
    <rPh sb="13" eb="15">
      <t>キョウユウ</t>
    </rPh>
    <rPh sb="15" eb="17">
      <t>モチブン</t>
    </rPh>
    <rPh sb="22" eb="24">
      <t>バイキャク</t>
    </rPh>
    <phoneticPr fontId="3"/>
  </si>
  <si>
    <t>Of-43</t>
    <phoneticPr fontId="3"/>
  </si>
  <si>
    <t>浜町平和ビル</t>
    <rPh sb="0" eb="1">
      <t>ハマ</t>
    </rPh>
    <rPh sb="1" eb="2">
      <t>チョウ</t>
    </rPh>
    <rPh sb="2" eb="4">
      <t>ヘイワ</t>
    </rPh>
    <phoneticPr fontId="3"/>
  </si>
  <si>
    <t>-</t>
    <phoneticPr fontId="3"/>
  </si>
  <si>
    <t>Re-86</t>
  </si>
  <si>
    <t>Re-87</t>
  </si>
  <si>
    <t>Re-88</t>
  </si>
  <si>
    <t>HF三田
レジデンスII</t>
    <rPh sb="2" eb="4">
      <t>ミタ</t>
    </rPh>
    <phoneticPr fontId="3"/>
  </si>
  <si>
    <t>HF門前仲町
レジデンス</t>
    <rPh sb="2" eb="6">
      <t>モンゼンナカチョウ</t>
    </rPh>
    <phoneticPr fontId="3"/>
  </si>
  <si>
    <t>HF南砂町
レジデンス</t>
    <rPh sb="2" eb="3">
      <t>ミナミ</t>
    </rPh>
    <rPh sb="3" eb="5">
      <t>スナマチ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</si>
</sst>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_);\(#,##0.0\)"/>
    <numFmt numFmtId="177" formatCode="&quot;¥&quot;_(#,##0.00_);&quot;¥&quot;\(#,##0.00\)"/>
    <numFmt numFmtId="178" formatCode="#,##0.0_)\x;\(#,##0.0\)\x"/>
    <numFmt numFmtId="179" formatCode="#,##0.0_)_x;\(#,##0.0\)_x"/>
    <numFmt numFmtId="180" formatCode="0.0_)\%;\(0.0\)\%"/>
    <numFmt numFmtId="181" formatCode="#,##0.0_)_%;\(#,##0.0\)_%"/>
    <numFmt numFmtId="182" formatCode="0.00&quot;㎡&quot;"/>
  </numFmts>
  <fonts count="63">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9"/>
      <name val="ＭＳ ゴシック"/>
      <family val="3"/>
      <charset val="128"/>
    </font>
    <font>
      <u/>
      <sz val="11"/>
      <color indexed="12"/>
      <name val="ＭＳ Ｐゴシック"/>
      <family val="3"/>
      <charset val="128"/>
    </font>
    <font>
      <u/>
      <sz val="11"/>
      <color indexed="36"/>
      <name val="ＭＳ Ｐゴシック"/>
      <family val="3"/>
      <charset val="128"/>
    </font>
    <font>
      <sz val="9"/>
      <color indexed="9"/>
      <name val="ＭＳ Ｐゴシック"/>
      <family val="3"/>
      <charset val="128"/>
    </font>
    <font>
      <b/>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theme="1"/>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9"/>
      <color theme="0"/>
      <name val="ＭＳ Ｐゴシック"/>
      <family val="3"/>
      <charset val="128"/>
    </font>
    <font>
      <sz val="8"/>
      <color theme="0"/>
      <name val="ＭＳ Ｐゴシック"/>
      <family val="3"/>
      <charset val="128"/>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13"/>
        <bgColor indexed="64"/>
      </patternFill>
    </fill>
    <fill>
      <patternFill patternType="solid">
        <fgColor indexed="44"/>
        <bgColor indexed="64"/>
      </patternFill>
    </fill>
    <fill>
      <patternFill patternType="solid">
        <fgColor indexed="23"/>
        <bgColor indexed="64"/>
      </patternFill>
    </fill>
    <fill>
      <patternFill patternType="solid">
        <fgColor indexed="1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00B05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39997558519241921"/>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9"/>
      </left>
      <right style="thin">
        <color indexed="9"/>
      </right>
      <top style="thin">
        <color indexed="9"/>
      </top>
      <bottom style="thin">
        <color indexed="64"/>
      </bottom>
      <diagonal/>
    </border>
    <border>
      <left style="thin">
        <color indexed="64"/>
      </left>
      <right style="thin">
        <color indexed="9"/>
      </right>
      <top style="thin">
        <color indexed="64"/>
      </top>
      <bottom/>
      <diagonal/>
    </border>
    <border>
      <left style="thin">
        <color indexed="64"/>
      </left>
      <right style="thin">
        <color indexed="9"/>
      </right>
      <top/>
      <bottom style="thin">
        <color indexed="64"/>
      </bottom>
      <diagonal/>
    </border>
    <border>
      <left style="thin">
        <color indexed="64"/>
      </left>
      <right style="thin">
        <color indexed="64"/>
      </right>
      <top style="thin">
        <color indexed="64"/>
      </top>
      <bottom style="medium">
        <color indexed="64"/>
      </bottom>
      <diagonal/>
    </border>
    <border>
      <left/>
      <right/>
      <top/>
      <bottom style="thick">
        <color indexed="64"/>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9"/>
      </left>
      <right style="thin">
        <color indexed="9"/>
      </right>
      <top style="thin">
        <color indexed="64"/>
      </top>
      <bottom/>
      <diagonal/>
    </border>
    <border>
      <left style="thin">
        <color indexed="9"/>
      </left>
      <right style="thin">
        <color indexed="9"/>
      </right>
      <top/>
      <bottom style="thin">
        <color indexed="64"/>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style="thin">
        <color indexed="64"/>
      </right>
      <top style="thin">
        <color indexed="64"/>
      </top>
      <bottom/>
      <diagonal/>
    </border>
    <border>
      <left style="thin">
        <color indexed="9"/>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204">
    <xf numFmtId="0" fontId="0" fillId="0" borderId="0">
      <alignment vertical="center"/>
    </xf>
    <xf numFmtId="176" fontId="1" fillId="0" borderId="0" applyFont="0" applyFill="0" applyBorder="0" applyAlignment="0" applyProtection="0"/>
    <xf numFmtId="177" fontId="1" fillId="0" borderId="0" applyFont="0" applyFill="0" applyBorder="0" applyAlignment="0" applyProtection="0"/>
    <xf numFmtId="39" fontId="1" fillId="0" borderId="0" applyFont="0" applyFill="0" applyBorder="0" applyAlignment="0" applyProtection="0"/>
    <xf numFmtId="178" fontId="1" fillId="0" borderId="0" applyFont="0" applyFill="0" applyBorder="0" applyAlignment="0" applyProtection="0"/>
    <xf numFmtId="179" fontId="1" fillId="0" borderId="0" applyFont="0" applyFill="0" applyBorder="0" applyAlignment="0" applyProtection="0"/>
    <xf numFmtId="180" fontId="1" fillId="0" borderId="0" applyFont="0" applyFill="0" applyBorder="0" applyAlignment="0" applyProtection="0"/>
    <xf numFmtId="181" fontId="1" fillId="0" borderId="0" applyFont="0" applyFill="0" applyBorder="0" applyAlignment="0" applyProtection="0"/>
    <xf numFmtId="0" fontId="41" fillId="29" borderId="0" applyNumberFormat="0" applyBorder="0" applyAlignment="0" applyProtection="0">
      <alignment vertical="center"/>
    </xf>
    <xf numFmtId="0" fontId="27" fillId="2" borderId="0" applyNumberFormat="0" applyBorder="0" applyAlignment="0" applyProtection="0">
      <alignment vertical="center"/>
    </xf>
    <xf numFmtId="0" fontId="9" fillId="2" borderId="0" applyNumberFormat="0" applyBorder="0" applyAlignment="0" applyProtection="0">
      <alignment vertical="center"/>
    </xf>
    <xf numFmtId="0" fontId="41" fillId="30" borderId="0" applyNumberFormat="0" applyBorder="0" applyAlignment="0" applyProtection="0">
      <alignment vertical="center"/>
    </xf>
    <xf numFmtId="0" fontId="27" fillId="3" borderId="0" applyNumberFormat="0" applyBorder="0" applyAlignment="0" applyProtection="0">
      <alignment vertical="center"/>
    </xf>
    <xf numFmtId="0" fontId="9" fillId="3" borderId="0" applyNumberFormat="0" applyBorder="0" applyAlignment="0" applyProtection="0">
      <alignment vertical="center"/>
    </xf>
    <xf numFmtId="0" fontId="41" fillId="31" borderId="0" applyNumberFormat="0" applyBorder="0" applyAlignment="0" applyProtection="0">
      <alignment vertical="center"/>
    </xf>
    <xf numFmtId="0" fontId="27" fillId="4" borderId="0" applyNumberFormat="0" applyBorder="0" applyAlignment="0" applyProtection="0">
      <alignment vertical="center"/>
    </xf>
    <xf numFmtId="0" fontId="9" fillId="4" borderId="0" applyNumberFormat="0" applyBorder="0" applyAlignment="0" applyProtection="0">
      <alignment vertical="center"/>
    </xf>
    <xf numFmtId="0" fontId="41" fillId="32"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3" borderId="0" applyNumberFormat="0" applyBorder="0" applyAlignment="0" applyProtection="0">
      <alignment vertical="center"/>
    </xf>
    <xf numFmtId="0" fontId="27" fillId="6" borderId="0" applyNumberFormat="0" applyBorder="0" applyAlignment="0" applyProtection="0">
      <alignment vertical="center"/>
    </xf>
    <xf numFmtId="0" fontId="9" fillId="6" borderId="0" applyNumberFormat="0" applyBorder="0" applyAlignment="0" applyProtection="0">
      <alignment vertical="center"/>
    </xf>
    <xf numFmtId="0" fontId="41" fillId="34" borderId="0" applyNumberFormat="0" applyBorder="0" applyAlignment="0" applyProtection="0">
      <alignment vertical="center"/>
    </xf>
    <xf numFmtId="0" fontId="27" fillId="7" borderId="0" applyNumberFormat="0" applyBorder="0" applyAlignment="0" applyProtection="0">
      <alignment vertical="center"/>
    </xf>
    <xf numFmtId="0" fontId="9" fillId="7" borderId="0" applyNumberFormat="0" applyBorder="0" applyAlignment="0" applyProtection="0">
      <alignment vertical="center"/>
    </xf>
    <xf numFmtId="0" fontId="41" fillId="35"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36" borderId="0" applyNumberFormat="0" applyBorder="0" applyAlignment="0" applyProtection="0">
      <alignment vertical="center"/>
    </xf>
    <xf numFmtId="0" fontId="27" fillId="9" borderId="0" applyNumberFormat="0" applyBorder="0" applyAlignment="0" applyProtection="0">
      <alignment vertical="center"/>
    </xf>
    <xf numFmtId="0" fontId="9" fillId="9" borderId="0" applyNumberFormat="0" applyBorder="0" applyAlignment="0" applyProtection="0">
      <alignment vertical="center"/>
    </xf>
    <xf numFmtId="0" fontId="41" fillId="37" borderId="0" applyNumberFormat="0" applyBorder="0" applyAlignment="0" applyProtection="0">
      <alignment vertical="center"/>
    </xf>
    <xf numFmtId="0" fontId="27" fillId="10" borderId="0" applyNumberFormat="0" applyBorder="0" applyAlignment="0" applyProtection="0">
      <alignment vertical="center"/>
    </xf>
    <xf numFmtId="0" fontId="9" fillId="10" borderId="0" applyNumberFormat="0" applyBorder="0" applyAlignment="0" applyProtection="0">
      <alignment vertical="center"/>
    </xf>
    <xf numFmtId="0" fontId="41" fillId="38"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9"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40" borderId="0" applyNumberFormat="0" applyBorder="0" applyAlignment="0" applyProtection="0">
      <alignment vertical="center"/>
    </xf>
    <xf numFmtId="0" fontId="27" fillId="11" borderId="0" applyNumberFormat="0" applyBorder="0" applyAlignment="0" applyProtection="0">
      <alignment vertical="center"/>
    </xf>
    <xf numFmtId="0" fontId="9" fillId="11" borderId="0" applyNumberFormat="0" applyBorder="0" applyAlignment="0" applyProtection="0">
      <alignment vertical="center"/>
    </xf>
    <xf numFmtId="0" fontId="42" fillId="41" borderId="0" applyNumberFormat="0" applyBorder="0" applyAlignment="0" applyProtection="0">
      <alignment vertical="center"/>
    </xf>
    <xf numFmtId="0" fontId="28" fillId="12" borderId="0" applyNumberFormat="0" applyBorder="0" applyAlignment="0" applyProtection="0">
      <alignment vertical="center"/>
    </xf>
    <xf numFmtId="0" fontId="10" fillId="12" borderId="0" applyNumberFormat="0" applyBorder="0" applyAlignment="0" applyProtection="0">
      <alignment vertical="center"/>
    </xf>
    <xf numFmtId="0" fontId="42" fillId="42" borderId="0" applyNumberFormat="0" applyBorder="0" applyAlignment="0" applyProtection="0">
      <alignment vertical="center"/>
    </xf>
    <xf numFmtId="0" fontId="28" fillId="9" borderId="0" applyNumberFormat="0" applyBorder="0" applyAlignment="0" applyProtection="0">
      <alignment vertical="center"/>
    </xf>
    <xf numFmtId="0" fontId="10" fillId="9" borderId="0" applyNumberFormat="0" applyBorder="0" applyAlignment="0" applyProtection="0">
      <alignment vertical="center"/>
    </xf>
    <xf numFmtId="0" fontId="42" fillId="43" borderId="0" applyNumberFormat="0" applyBorder="0" applyAlignment="0" applyProtection="0">
      <alignment vertical="center"/>
    </xf>
    <xf numFmtId="0" fontId="28" fillId="10" borderId="0" applyNumberFormat="0" applyBorder="0" applyAlignment="0" applyProtection="0">
      <alignment vertical="center"/>
    </xf>
    <xf numFmtId="0" fontId="10" fillId="10" borderId="0" applyNumberFormat="0" applyBorder="0" applyAlignment="0" applyProtection="0">
      <alignment vertical="center"/>
    </xf>
    <xf numFmtId="0" fontId="42" fillId="44"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45"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46" borderId="0" applyNumberFormat="0" applyBorder="0" applyAlignment="0" applyProtection="0">
      <alignment vertical="center"/>
    </xf>
    <xf numFmtId="0" fontId="28"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42" fillId="47" borderId="0" applyNumberFormat="0" applyBorder="0" applyAlignment="0" applyProtection="0">
      <alignment vertical="center"/>
    </xf>
    <xf numFmtId="0" fontId="28" fillId="16" borderId="0" applyNumberFormat="0" applyBorder="0" applyAlignment="0" applyProtection="0">
      <alignment vertical="center"/>
    </xf>
    <xf numFmtId="0" fontId="10" fillId="16" borderId="0" applyNumberFormat="0" applyBorder="0" applyAlignment="0" applyProtection="0">
      <alignment vertical="center"/>
    </xf>
    <xf numFmtId="0" fontId="42" fillId="48" borderId="0" applyNumberFormat="0" applyBorder="0" applyAlignment="0" applyProtection="0">
      <alignment vertical="center"/>
    </xf>
    <xf numFmtId="0" fontId="28" fillId="17" borderId="0" applyNumberFormat="0" applyBorder="0" applyAlignment="0" applyProtection="0">
      <alignment vertical="center"/>
    </xf>
    <xf numFmtId="0" fontId="10" fillId="17" borderId="0" applyNumberFormat="0" applyBorder="0" applyAlignment="0" applyProtection="0">
      <alignment vertical="center"/>
    </xf>
    <xf numFmtId="0" fontId="42" fillId="49" borderId="0" applyNumberFormat="0" applyBorder="0" applyAlignment="0" applyProtection="0">
      <alignment vertical="center"/>
    </xf>
    <xf numFmtId="0" fontId="28" fillId="18" borderId="0" applyNumberFormat="0" applyBorder="0" applyAlignment="0" applyProtection="0">
      <alignment vertical="center"/>
    </xf>
    <xf numFmtId="0" fontId="10" fillId="18" borderId="0" applyNumberFormat="0" applyBorder="0" applyAlignment="0" applyProtection="0">
      <alignment vertical="center"/>
    </xf>
    <xf numFmtId="0" fontId="42" fillId="50"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51"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52" borderId="0" applyNumberFormat="0" applyBorder="0" applyAlignment="0" applyProtection="0">
      <alignment vertical="center"/>
    </xf>
    <xf numFmtId="0" fontId="28" fillId="19" borderId="0" applyNumberFormat="0" applyBorder="0" applyAlignment="0" applyProtection="0">
      <alignment vertical="center"/>
    </xf>
    <xf numFmtId="0" fontId="10" fillId="19" borderId="0" applyNumberFormat="0" applyBorder="0" applyAlignment="0" applyProtection="0">
      <alignment vertical="center"/>
    </xf>
    <xf numFmtId="182" fontId="1" fillId="0" borderId="0">
      <alignment vertical="center"/>
    </xf>
    <xf numFmtId="0" fontId="4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4" fillId="53" borderId="42" applyNumberFormat="0" applyAlignment="0" applyProtection="0">
      <alignment vertical="center"/>
    </xf>
    <xf numFmtId="0" fontId="29" fillId="20" borderId="1" applyNumberFormat="0" applyAlignment="0" applyProtection="0">
      <alignment vertical="center"/>
    </xf>
    <xf numFmtId="0" fontId="12" fillId="20" borderId="1" applyNumberFormat="0" applyAlignment="0" applyProtection="0">
      <alignment vertical="center"/>
    </xf>
    <xf numFmtId="0" fontId="45" fillId="54" borderId="0" applyNumberFormat="0" applyBorder="0" applyAlignment="0" applyProtection="0">
      <alignment vertical="center"/>
    </xf>
    <xf numFmtId="0" fontId="30"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31" fillId="0" borderId="0" applyFont="0" applyFill="0" applyBorder="0" applyAlignment="0" applyProtection="0">
      <alignment vertical="center"/>
    </xf>
    <xf numFmtId="9" fontId="46" fillId="0" borderId="0" applyFont="0" applyFill="0" applyBorder="0" applyAlignment="0" applyProtection="0">
      <alignment vertical="center"/>
    </xf>
    <xf numFmtId="9" fontId="9"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41" fillId="55" borderId="43" applyNumberFormat="0" applyFont="0" applyAlignment="0" applyProtection="0">
      <alignment vertical="center"/>
    </xf>
    <xf numFmtId="0" fontId="1" fillId="22" borderId="2" applyNumberFormat="0" applyFont="0" applyAlignment="0" applyProtection="0">
      <alignment vertical="center"/>
    </xf>
    <xf numFmtId="0" fontId="9" fillId="22" borderId="2" applyNumberFormat="0" applyFont="0" applyAlignment="0" applyProtection="0">
      <alignment vertical="center"/>
    </xf>
    <xf numFmtId="0" fontId="47" fillId="0" borderId="44" applyNumberFormat="0" applyFill="0" applyAlignment="0" applyProtection="0">
      <alignment vertical="center"/>
    </xf>
    <xf numFmtId="0" fontId="32" fillId="0" borderId="3" applyNumberFormat="0" applyFill="0" applyAlignment="0" applyProtection="0">
      <alignment vertical="center"/>
    </xf>
    <xf numFmtId="0" fontId="14" fillId="0" borderId="3" applyNumberFormat="0" applyFill="0" applyAlignment="0" applyProtection="0">
      <alignment vertical="center"/>
    </xf>
    <xf numFmtId="0" fontId="48" fillId="56" borderId="0" applyNumberFormat="0" applyBorder="0" applyAlignment="0" applyProtection="0">
      <alignment vertical="center"/>
    </xf>
    <xf numFmtId="0" fontId="33" fillId="3" borderId="0" applyNumberFormat="0" applyBorder="0" applyAlignment="0" applyProtection="0">
      <alignment vertical="center"/>
    </xf>
    <xf numFmtId="0" fontId="15" fillId="3" borderId="0" applyNumberFormat="0" applyBorder="0" applyAlignment="0" applyProtection="0">
      <alignment vertical="center"/>
    </xf>
    <xf numFmtId="0" fontId="49" fillId="57" borderId="45" applyNumberFormat="0" applyAlignment="0" applyProtection="0">
      <alignment vertical="center"/>
    </xf>
    <xf numFmtId="0" fontId="34" fillId="23" borderId="4" applyNumberFormat="0" applyAlignment="0" applyProtection="0">
      <alignment vertical="center"/>
    </xf>
    <xf numFmtId="0" fontId="16" fillId="23" borderId="4" applyNumberFormat="0" applyAlignment="0" applyProtection="0">
      <alignment vertical="center"/>
    </xf>
    <xf numFmtId="0" fontId="5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xf numFmtId="38" fontId="3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0" fontId="51" fillId="0" borderId="46" applyNumberFormat="0" applyFill="0" applyAlignment="0" applyProtection="0">
      <alignment vertical="center"/>
    </xf>
    <xf numFmtId="0" fontId="18" fillId="0" borderId="5" applyNumberFormat="0" applyFill="0" applyAlignment="0" applyProtection="0">
      <alignment vertical="center"/>
    </xf>
    <xf numFmtId="0" fontId="52" fillId="0" borderId="47" applyNumberFormat="0" applyFill="0" applyAlignment="0" applyProtection="0">
      <alignment vertical="center"/>
    </xf>
    <xf numFmtId="0" fontId="19" fillId="0" borderId="6" applyNumberFormat="0" applyFill="0" applyAlignment="0" applyProtection="0">
      <alignment vertical="center"/>
    </xf>
    <xf numFmtId="0" fontId="53" fillId="0" borderId="48" applyNumberFormat="0" applyFill="0" applyAlignment="0" applyProtection="0">
      <alignment vertical="center"/>
    </xf>
    <xf numFmtId="0" fontId="20" fillId="0" borderId="7" applyNumberFormat="0" applyFill="0" applyAlignment="0" applyProtection="0">
      <alignment vertical="center"/>
    </xf>
    <xf numFmtId="0" fontId="5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4" fillId="0" borderId="49" applyNumberFormat="0" applyFill="0" applyAlignment="0" applyProtection="0">
      <alignment vertical="center"/>
    </xf>
    <xf numFmtId="0" fontId="36" fillId="0" borderId="8" applyNumberFormat="0" applyFill="0" applyAlignment="0" applyProtection="0">
      <alignment vertical="center"/>
    </xf>
    <xf numFmtId="0" fontId="21" fillId="0" borderId="8" applyNumberFormat="0" applyFill="0" applyAlignment="0" applyProtection="0">
      <alignment vertical="center"/>
    </xf>
    <xf numFmtId="0" fontId="55" fillId="57" borderId="50" applyNumberFormat="0" applyAlignment="0" applyProtection="0">
      <alignment vertical="center"/>
    </xf>
    <xf numFmtId="0" fontId="37" fillId="23" borderId="9" applyNumberFormat="0" applyAlignment="0" applyProtection="0">
      <alignment vertical="center"/>
    </xf>
    <xf numFmtId="0" fontId="22" fillId="23" borderId="9" applyNumberFormat="0" applyAlignment="0" applyProtection="0">
      <alignment vertical="center"/>
    </xf>
    <xf numFmtId="0" fontId="5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0" applyNumberFormat="0" applyFill="0" applyBorder="0" applyAlignment="0" applyProtection="0">
      <alignment vertical="center"/>
    </xf>
    <xf numFmtId="6" fontId="1" fillId="0" borderId="0" applyFont="0" applyFill="0" applyBorder="0" applyAlignment="0" applyProtection="0">
      <alignment vertical="center"/>
    </xf>
    <xf numFmtId="6" fontId="9" fillId="0" borderId="0" applyFont="0" applyFill="0" applyBorder="0" applyAlignment="0" applyProtection="0">
      <alignment vertical="center"/>
    </xf>
    <xf numFmtId="6" fontId="1" fillId="0" borderId="0" applyFont="0" applyFill="0" applyBorder="0" applyAlignment="0" applyProtection="0">
      <alignment vertical="center"/>
    </xf>
    <xf numFmtId="0" fontId="57" fillId="58" borderId="45" applyNumberFormat="0" applyAlignment="0" applyProtection="0">
      <alignment vertical="center"/>
    </xf>
    <xf numFmtId="0" fontId="39" fillId="7" borderId="4" applyNumberFormat="0" applyAlignment="0" applyProtection="0">
      <alignment vertical="center"/>
    </xf>
    <xf numFmtId="0" fontId="24" fillId="7" borderId="4" applyNumberFormat="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1" fillId="0" borderId="0"/>
    <xf numFmtId="0" fontId="1" fillId="0" borderId="0"/>
    <xf numFmtId="0" fontId="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41" fillId="0" borderId="0">
      <alignment vertical="center"/>
    </xf>
    <xf numFmtId="0" fontId="46" fillId="0" borderId="0">
      <alignment vertical="center"/>
    </xf>
    <xf numFmtId="0" fontId="46" fillId="0" borderId="0">
      <alignment vertical="center"/>
    </xf>
    <xf numFmtId="0" fontId="1" fillId="0" borderId="0">
      <alignment vertical="center"/>
    </xf>
    <xf numFmtId="0" fontId="31" fillId="0" borderId="0">
      <alignment vertical="center"/>
    </xf>
    <xf numFmtId="0" fontId="41" fillId="0" borderId="0">
      <alignment vertical="center"/>
    </xf>
    <xf numFmtId="0" fontId="41" fillId="0" borderId="0">
      <alignment vertical="center"/>
    </xf>
    <xf numFmtId="0" fontId="1" fillId="0" borderId="0"/>
    <xf numFmtId="0" fontId="1" fillId="0" borderId="0">
      <alignment vertical="center"/>
    </xf>
    <xf numFmtId="0" fontId="58" fillId="59" borderId="0" applyNumberFormat="0" applyBorder="0" applyAlignment="0" applyProtection="0">
      <alignment vertical="center"/>
    </xf>
    <xf numFmtId="0" fontId="40" fillId="4" borderId="0" applyNumberFormat="0" applyBorder="0" applyAlignment="0" applyProtection="0">
      <alignment vertical="center"/>
    </xf>
    <xf numFmtId="0" fontId="25" fillId="4" borderId="0" applyNumberFormat="0" applyBorder="0" applyAlignment="0" applyProtection="0">
      <alignment vertical="center"/>
    </xf>
  </cellStyleXfs>
  <cellXfs count="141">
    <xf numFmtId="0" fontId="0" fillId="0" borderId="0" xfId="0">
      <alignment vertical="center"/>
    </xf>
    <xf numFmtId="38" fontId="2" fillId="0" borderId="0" xfId="118" applyFont="1">
      <alignment vertical="center"/>
    </xf>
    <xf numFmtId="38" fontId="2" fillId="0" borderId="10" xfId="118" applyFont="1" applyBorder="1" applyAlignment="1">
      <alignment horizontal="center" vertical="center"/>
    </xf>
    <xf numFmtId="38" fontId="2" fillId="0" borderId="0" xfId="118" applyFont="1" applyBorder="1">
      <alignment vertical="center"/>
    </xf>
    <xf numFmtId="38" fontId="2" fillId="0" borderId="0" xfId="118" applyFont="1" applyAlignment="1">
      <alignment horizontal="right" vertical="center"/>
    </xf>
    <xf numFmtId="0" fontId="2" fillId="0" borderId="0" xfId="0" applyFont="1" applyBorder="1">
      <alignment vertical="center"/>
    </xf>
    <xf numFmtId="0" fontId="2" fillId="0" borderId="11" xfId="0" applyFont="1" applyFill="1" applyBorder="1">
      <alignment vertical="center"/>
    </xf>
    <xf numFmtId="0" fontId="2" fillId="0" borderId="12" xfId="0" applyFont="1" applyFill="1" applyBorder="1">
      <alignment vertical="center"/>
    </xf>
    <xf numFmtId="0" fontId="2" fillId="0" borderId="10" xfId="0" applyFont="1" applyFill="1" applyBorder="1">
      <alignment vertical="center"/>
    </xf>
    <xf numFmtId="0" fontId="2" fillId="0" borderId="13" xfId="0" applyFont="1" applyFill="1" applyBorder="1">
      <alignment vertical="center"/>
    </xf>
    <xf numFmtId="0" fontId="2" fillId="0" borderId="14" xfId="0" applyFont="1" applyBorder="1">
      <alignment vertical="center"/>
    </xf>
    <xf numFmtId="0" fontId="4" fillId="24" borderId="10" xfId="200" applyFont="1" applyFill="1" applyBorder="1" applyAlignment="1">
      <alignment vertical="center"/>
    </xf>
    <xf numFmtId="0" fontId="4" fillId="24" borderId="14" xfId="200" applyFont="1" applyFill="1" applyBorder="1" applyAlignment="1">
      <alignment vertical="center"/>
    </xf>
    <xf numFmtId="0" fontId="4" fillId="24" borderId="12" xfId="200" applyFont="1" applyFill="1" applyBorder="1" applyAlignment="1">
      <alignment vertical="center"/>
    </xf>
    <xf numFmtId="0" fontId="4" fillId="24" borderId="13" xfId="200" applyFont="1" applyFill="1" applyBorder="1" applyAlignment="1">
      <alignment vertical="center"/>
    </xf>
    <xf numFmtId="0" fontId="4" fillId="24" borderId="11" xfId="200" applyFont="1" applyFill="1" applyBorder="1" applyAlignment="1">
      <alignment vertical="center"/>
    </xf>
    <xf numFmtId="38" fontId="2" fillId="0" borderId="10" xfId="118" applyFont="1" applyBorder="1">
      <alignment vertical="center"/>
    </xf>
    <xf numFmtId="38" fontId="2" fillId="0" borderId="14" xfId="118" applyFont="1" applyBorder="1">
      <alignment vertical="center"/>
    </xf>
    <xf numFmtId="38" fontId="2" fillId="0" borderId="12" xfId="118" applyFont="1" applyBorder="1">
      <alignment vertical="center"/>
    </xf>
    <xf numFmtId="38" fontId="2" fillId="0" borderId="13" xfId="118" applyFont="1" applyBorder="1">
      <alignment vertical="center"/>
    </xf>
    <xf numFmtId="38" fontId="2" fillId="0" borderId="11" xfId="118" applyFont="1" applyBorder="1">
      <alignment vertical="center"/>
    </xf>
    <xf numFmtId="38" fontId="2" fillId="24" borderId="12" xfId="118" applyFont="1" applyFill="1" applyBorder="1">
      <alignment vertical="center"/>
    </xf>
    <xf numFmtId="38" fontId="2" fillId="0" borderId="12" xfId="118" applyFont="1" applyBorder="1" applyAlignment="1">
      <alignment horizontal="center" vertical="center"/>
    </xf>
    <xf numFmtId="38" fontId="2" fillId="0" borderId="0" xfId="118" applyFont="1" applyAlignment="1">
      <alignment horizontal="center" vertical="center"/>
    </xf>
    <xf numFmtId="38" fontId="2" fillId="0" borderId="15" xfId="118" applyFont="1" applyBorder="1">
      <alignment vertical="center"/>
    </xf>
    <xf numFmtId="0" fontId="2" fillId="0" borderId="12" xfId="0" applyFont="1" applyFill="1" applyBorder="1" applyAlignment="1">
      <alignment horizontal="right" vertical="center"/>
    </xf>
    <xf numFmtId="0" fontId="2" fillId="0" borderId="11" xfId="0" applyFont="1" applyFill="1" applyBorder="1" applyAlignment="1">
      <alignment horizontal="right" vertical="center"/>
    </xf>
    <xf numFmtId="38" fontId="2" fillId="0" borderId="16" xfId="118" applyFont="1" applyBorder="1">
      <alignment vertical="center"/>
    </xf>
    <xf numFmtId="0" fontId="2" fillId="0" borderId="16" xfId="0" applyFont="1" applyBorder="1">
      <alignment vertical="center"/>
    </xf>
    <xf numFmtId="38" fontId="2" fillId="25" borderId="0" xfId="118" applyFont="1" applyFill="1">
      <alignment vertical="center"/>
    </xf>
    <xf numFmtId="38" fontId="2" fillId="0" borderId="17" xfId="118" applyFont="1" applyBorder="1" applyAlignment="1">
      <alignment horizontal="center" vertical="center"/>
    </xf>
    <xf numFmtId="38" fontId="2" fillId="24" borderId="16" xfId="118" applyFont="1" applyFill="1" applyBorder="1">
      <alignment vertical="center"/>
    </xf>
    <xf numFmtId="38" fontId="2" fillId="24" borderId="13" xfId="118" applyFont="1" applyFill="1" applyBorder="1">
      <alignment vertical="center"/>
    </xf>
    <xf numFmtId="38" fontId="2" fillId="24" borderId="10" xfId="118" applyFont="1" applyFill="1" applyBorder="1">
      <alignment vertical="center"/>
    </xf>
    <xf numFmtId="38" fontId="2" fillId="24" borderId="14" xfId="118" applyFont="1" applyFill="1" applyBorder="1">
      <alignment vertical="center"/>
    </xf>
    <xf numFmtId="38" fontId="2" fillId="0" borderId="12" xfId="118" applyFont="1" applyFill="1" applyBorder="1" applyAlignment="1">
      <alignment horizontal="center" vertical="center"/>
    </xf>
    <xf numFmtId="38" fontId="2" fillId="26" borderId="0" xfId="118" applyFont="1" applyFill="1">
      <alignment vertical="center"/>
    </xf>
    <xf numFmtId="38" fontId="2" fillId="0" borderId="16" xfId="118" applyFont="1" applyFill="1" applyBorder="1">
      <alignment vertical="center"/>
    </xf>
    <xf numFmtId="38" fontId="2" fillId="0" borderId="14" xfId="118" applyFont="1" applyFill="1" applyBorder="1">
      <alignment vertical="center"/>
    </xf>
    <xf numFmtId="38" fontId="2" fillId="0" borderId="12" xfId="118" applyFont="1" applyFill="1" applyBorder="1">
      <alignment vertical="center"/>
    </xf>
    <xf numFmtId="38" fontId="2" fillId="0" borderId="13" xfId="118" applyFont="1" applyFill="1" applyBorder="1">
      <alignment vertical="center"/>
    </xf>
    <xf numFmtId="38" fontId="2" fillId="0" borderId="0" xfId="118" applyFont="1" applyFill="1">
      <alignment vertical="center"/>
    </xf>
    <xf numFmtId="38" fontId="2" fillId="27" borderId="12" xfId="118" applyFont="1" applyFill="1" applyBorder="1" applyAlignment="1">
      <alignment horizontal="center" vertical="center"/>
    </xf>
    <xf numFmtId="38" fontId="2" fillId="24" borderId="12" xfId="118" applyFont="1" applyFill="1" applyBorder="1" applyAlignment="1">
      <alignment horizontal="center" vertical="center"/>
    </xf>
    <xf numFmtId="0" fontId="2" fillId="0" borderId="10"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8" xfId="0" applyFont="1" applyBorder="1">
      <alignment vertical="center"/>
    </xf>
    <xf numFmtId="38" fontId="2" fillId="0" borderId="18" xfId="118" applyFont="1" applyBorder="1">
      <alignment vertical="center"/>
    </xf>
    <xf numFmtId="38" fontId="2" fillId="24" borderId="18" xfId="118" applyFont="1" applyFill="1" applyBorder="1">
      <alignment vertical="center"/>
    </xf>
    <xf numFmtId="38" fontId="2" fillId="0" borderId="18" xfId="118" applyFont="1" applyFill="1" applyBorder="1">
      <alignment vertical="center"/>
    </xf>
    <xf numFmtId="0" fontId="2" fillId="0" borderId="16" xfId="0" applyFont="1" applyFill="1" applyBorder="1">
      <alignment vertical="center"/>
    </xf>
    <xf numFmtId="0" fontId="2" fillId="0" borderId="19" xfId="0" applyFont="1" applyFill="1" applyBorder="1" applyAlignment="1">
      <alignment horizontal="right" vertical="center"/>
    </xf>
    <xf numFmtId="38" fontId="2" fillId="0" borderId="20" xfId="118" applyFont="1" applyFill="1" applyBorder="1">
      <alignment vertical="center"/>
    </xf>
    <xf numFmtId="38" fontId="2" fillId="0" borderId="21" xfId="118" applyFont="1" applyFill="1" applyBorder="1">
      <alignment vertical="center"/>
    </xf>
    <xf numFmtId="38" fontId="2" fillId="0" borderId="10" xfId="118" applyFont="1" applyFill="1" applyBorder="1">
      <alignment vertical="center"/>
    </xf>
    <xf numFmtId="38" fontId="2" fillId="0" borderId="20" xfId="118" applyFont="1" applyBorder="1">
      <alignment vertical="center"/>
    </xf>
    <xf numFmtId="38" fontId="2" fillId="24" borderId="20" xfId="118" applyFont="1" applyFill="1" applyBorder="1">
      <alignment vertical="center"/>
    </xf>
    <xf numFmtId="38" fontId="2" fillId="0" borderId="21" xfId="118" applyFont="1" applyBorder="1">
      <alignment vertical="center"/>
    </xf>
    <xf numFmtId="38" fontId="2" fillId="0" borderId="22" xfId="118" applyFont="1" applyBorder="1">
      <alignment vertical="center"/>
    </xf>
    <xf numFmtId="38" fontId="2" fillId="0" borderId="23" xfId="118" applyFont="1" applyBorder="1">
      <alignment vertical="center"/>
    </xf>
    <xf numFmtId="38" fontId="2" fillId="0" borderId="24" xfId="118" applyFont="1" applyBorder="1">
      <alignment vertical="center"/>
    </xf>
    <xf numFmtId="38" fontId="7" fillId="28" borderId="25" xfId="118" applyFont="1" applyFill="1" applyBorder="1" applyAlignment="1">
      <alignment horizontal="center" vertical="center"/>
    </xf>
    <xf numFmtId="38" fontId="7" fillId="28" borderId="26" xfId="118" applyFont="1" applyFill="1" applyBorder="1">
      <alignment vertical="center"/>
    </xf>
    <xf numFmtId="38" fontId="7" fillId="28" borderId="27" xfId="118" applyFont="1" applyFill="1" applyBorder="1">
      <alignment vertical="center"/>
    </xf>
    <xf numFmtId="38" fontId="1" fillId="0" borderId="0" xfId="118" applyFont="1">
      <alignment vertical="center"/>
    </xf>
    <xf numFmtId="38" fontId="2" fillId="0" borderId="28" xfId="118" applyFont="1" applyFill="1" applyBorder="1">
      <alignment vertical="center"/>
    </xf>
    <xf numFmtId="0" fontId="2" fillId="0" borderId="0" xfId="0" applyFont="1" applyFill="1" applyBorder="1" applyAlignment="1">
      <alignment horizontal="right" vertical="center"/>
    </xf>
    <xf numFmtId="38" fontId="2" fillId="24" borderId="0" xfId="118" applyFont="1" applyFill="1" applyBorder="1">
      <alignment vertical="center"/>
    </xf>
    <xf numFmtId="38" fontId="2" fillId="0" borderId="0" xfId="118" applyFont="1" applyFill="1" applyBorder="1">
      <alignment vertical="center"/>
    </xf>
    <xf numFmtId="0" fontId="2" fillId="0" borderId="15" xfId="0" applyFont="1" applyBorder="1">
      <alignment vertical="center"/>
    </xf>
    <xf numFmtId="0" fontId="2" fillId="0" borderId="13" xfId="0" applyFont="1" applyBorder="1">
      <alignment vertical="center"/>
    </xf>
    <xf numFmtId="38" fontId="2" fillId="0" borderId="12" xfId="118" applyFont="1" applyBorder="1" applyAlignment="1">
      <alignment vertical="center" shrinkToFit="1"/>
    </xf>
    <xf numFmtId="38" fontId="2" fillId="0" borderId="10" xfId="118" applyFont="1" applyBorder="1" applyAlignment="1">
      <alignment vertical="center" shrinkToFit="1"/>
    </xf>
    <xf numFmtId="38" fontId="2" fillId="0" borderId="14" xfId="118" applyFont="1" applyBorder="1" applyAlignment="1">
      <alignment vertical="center" shrinkToFit="1"/>
    </xf>
    <xf numFmtId="38" fontId="2" fillId="0" borderId="13" xfId="118" applyFont="1" applyBorder="1" applyAlignment="1">
      <alignment vertical="center" shrinkToFit="1"/>
    </xf>
    <xf numFmtId="38" fontId="8" fillId="0" borderId="0" xfId="118" applyFont="1">
      <alignment vertical="center"/>
    </xf>
    <xf numFmtId="38" fontId="2" fillId="0" borderId="11" xfId="118" applyFont="1" applyFill="1" applyBorder="1">
      <alignment vertical="center"/>
    </xf>
    <xf numFmtId="0" fontId="0" fillId="60" borderId="0" xfId="0" applyFont="1" applyFill="1">
      <alignment vertical="center"/>
    </xf>
    <xf numFmtId="0" fontId="0" fillId="60" borderId="29" xfId="0" applyFont="1" applyFill="1" applyBorder="1">
      <alignment vertical="center"/>
    </xf>
    <xf numFmtId="0" fontId="0" fillId="60" borderId="30" xfId="0" applyFont="1" applyFill="1" applyBorder="1">
      <alignment vertical="center"/>
    </xf>
    <xf numFmtId="0" fontId="1" fillId="60" borderId="0" xfId="199" applyFont="1" applyFill="1" applyBorder="1"/>
    <xf numFmtId="0" fontId="1" fillId="60" borderId="30" xfId="199" applyFont="1" applyFill="1" applyBorder="1" applyAlignment="1">
      <alignment vertical="top" wrapText="1"/>
    </xf>
    <xf numFmtId="0" fontId="26" fillId="60" borderId="0" xfId="199" applyFont="1" applyFill="1" applyBorder="1"/>
    <xf numFmtId="0" fontId="1" fillId="60" borderId="31" xfId="199" applyFont="1" applyFill="1" applyBorder="1"/>
    <xf numFmtId="0" fontId="1" fillId="60" borderId="29" xfId="199" applyFont="1" applyFill="1" applyBorder="1"/>
    <xf numFmtId="0" fontId="1" fillId="60" borderId="32" xfId="199" applyFont="1" applyFill="1" applyBorder="1" applyAlignment="1">
      <alignment vertical="top" wrapText="1"/>
    </xf>
    <xf numFmtId="0" fontId="0" fillId="60" borderId="0" xfId="0" applyFont="1" applyFill="1" applyBorder="1">
      <alignment vertical="center"/>
    </xf>
    <xf numFmtId="0" fontId="0" fillId="60" borderId="0" xfId="0" applyFill="1">
      <alignment vertical="center"/>
    </xf>
    <xf numFmtId="38" fontId="59" fillId="0" borderId="12" xfId="118" applyFont="1" applyBorder="1" applyAlignment="1">
      <alignment vertical="center"/>
    </xf>
    <xf numFmtId="38" fontId="2" fillId="0" borderId="12" xfId="118" applyFont="1" applyBorder="1" applyAlignment="1">
      <alignment vertical="center"/>
    </xf>
    <xf numFmtId="38" fontId="60" fillId="0" borderId="0" xfId="118" applyFont="1">
      <alignment vertical="center"/>
    </xf>
    <xf numFmtId="38" fontId="2" fillId="0" borderId="0" xfId="118" applyFont="1" applyBorder="1" applyAlignment="1">
      <alignment vertical="center"/>
    </xf>
    <xf numFmtId="38" fontId="59" fillId="0" borderId="0" xfId="118" applyFont="1" applyBorder="1" applyAlignment="1">
      <alignment vertical="center"/>
    </xf>
    <xf numFmtId="38" fontId="60" fillId="0" borderId="0" xfId="118" applyFont="1" applyFill="1" applyBorder="1">
      <alignment vertical="center"/>
    </xf>
    <xf numFmtId="38" fontId="2" fillId="0" borderId="0" xfId="118" applyFont="1" applyAlignment="1">
      <alignment vertical="center"/>
    </xf>
    <xf numFmtId="38" fontId="2" fillId="0" borderId="12" xfId="118" applyFont="1" applyFill="1" applyBorder="1" applyAlignment="1">
      <alignment vertical="center"/>
    </xf>
    <xf numFmtId="38" fontId="2" fillId="60" borderId="12" xfId="118" applyFont="1" applyFill="1" applyBorder="1" applyAlignment="1">
      <alignment horizontal="center" vertical="center"/>
    </xf>
    <xf numFmtId="38" fontId="2" fillId="60" borderId="10" xfId="118" applyFont="1" applyFill="1" applyBorder="1">
      <alignment vertical="center"/>
    </xf>
    <xf numFmtId="38" fontId="2" fillId="60" borderId="14" xfId="118" applyFont="1" applyFill="1" applyBorder="1">
      <alignment vertical="center"/>
    </xf>
    <xf numFmtId="38" fontId="2" fillId="60" borderId="12" xfId="118" applyFont="1" applyFill="1" applyBorder="1">
      <alignment vertical="center"/>
    </xf>
    <xf numFmtId="38" fontId="2" fillId="60" borderId="13" xfId="118" applyFont="1" applyFill="1" applyBorder="1">
      <alignment vertical="center"/>
    </xf>
    <xf numFmtId="38" fontId="2" fillId="60" borderId="11" xfId="118" applyFont="1" applyFill="1" applyBorder="1">
      <alignment vertical="center"/>
    </xf>
    <xf numFmtId="38" fontId="59" fillId="60" borderId="12" xfId="118" applyFont="1" applyFill="1" applyBorder="1" applyAlignment="1">
      <alignment vertical="center"/>
    </xf>
    <xf numFmtId="38" fontId="2" fillId="60" borderId="12" xfId="118" applyFont="1" applyFill="1" applyBorder="1" applyAlignment="1">
      <alignment vertical="center"/>
    </xf>
    <xf numFmtId="38" fontId="61" fillId="61" borderId="12" xfId="118" applyFont="1" applyFill="1" applyBorder="1" applyAlignment="1">
      <alignment horizontal="center" vertical="center"/>
    </xf>
    <xf numFmtId="38" fontId="62" fillId="61" borderId="12" xfId="118" applyFont="1" applyFill="1" applyBorder="1" applyAlignment="1">
      <alignment horizontal="center" vertical="center" wrapText="1"/>
    </xf>
    <xf numFmtId="38" fontId="2" fillId="62" borderId="12" xfId="118" applyFont="1" applyFill="1" applyBorder="1">
      <alignment vertical="center"/>
    </xf>
    <xf numFmtId="38" fontId="2" fillId="62" borderId="10" xfId="118" applyFont="1" applyFill="1" applyBorder="1" applyAlignment="1">
      <alignment horizontal="left" vertical="center"/>
    </xf>
    <xf numFmtId="0" fontId="4" fillId="62" borderId="12" xfId="200" applyFont="1" applyFill="1" applyBorder="1" applyAlignment="1">
      <alignment vertical="center"/>
    </xf>
    <xf numFmtId="0" fontId="4" fillId="62" borderId="10" xfId="200" applyFont="1" applyFill="1" applyBorder="1" applyAlignment="1">
      <alignment vertical="center"/>
    </xf>
    <xf numFmtId="0" fontId="4" fillId="62" borderId="14" xfId="200" applyFont="1" applyFill="1" applyBorder="1" applyAlignment="1">
      <alignment vertical="center"/>
    </xf>
    <xf numFmtId="0" fontId="4" fillId="62" borderId="13" xfId="200" applyFont="1" applyFill="1" applyBorder="1" applyAlignment="1">
      <alignment vertical="center"/>
    </xf>
    <xf numFmtId="0" fontId="4" fillId="62" borderId="11" xfId="200" applyFont="1" applyFill="1" applyBorder="1" applyAlignment="1">
      <alignment vertical="center"/>
    </xf>
    <xf numFmtId="38" fontId="2" fillId="62" borderId="33" xfId="118" applyFont="1" applyFill="1" applyBorder="1">
      <alignment vertical="center"/>
    </xf>
    <xf numFmtId="38" fontId="60" fillId="62" borderId="33" xfId="118" applyFont="1" applyFill="1" applyBorder="1">
      <alignment vertical="center"/>
    </xf>
    <xf numFmtId="38" fontId="2" fillId="62" borderId="12" xfId="118" applyFont="1" applyFill="1" applyBorder="1" applyAlignment="1">
      <alignment horizontal="center" vertical="center"/>
    </xf>
    <xf numFmtId="38" fontId="2" fillId="62" borderId="34" xfId="118" applyFont="1" applyFill="1" applyBorder="1" applyAlignment="1">
      <alignment horizontal="center" vertical="center"/>
    </xf>
    <xf numFmtId="38" fontId="2" fillId="62" borderId="15" xfId="118" applyFont="1" applyFill="1" applyBorder="1">
      <alignment vertical="center"/>
    </xf>
    <xf numFmtId="38" fontId="2" fillId="62" borderId="16" xfId="118" applyFont="1" applyFill="1" applyBorder="1">
      <alignment vertical="center"/>
    </xf>
    <xf numFmtId="38" fontId="2" fillId="62" borderId="13" xfId="118" applyFont="1" applyFill="1" applyBorder="1">
      <alignment vertical="center"/>
    </xf>
    <xf numFmtId="38" fontId="61" fillId="63" borderId="12" xfId="118" applyFont="1" applyFill="1" applyBorder="1" applyAlignment="1">
      <alignment horizontal="center" vertical="center"/>
    </xf>
    <xf numFmtId="38" fontId="62" fillId="63" borderId="12" xfId="118" applyFont="1" applyFill="1" applyBorder="1" applyAlignment="1">
      <alignment horizontal="center" vertical="center" wrapText="1"/>
    </xf>
    <xf numFmtId="38" fontId="2" fillId="60" borderId="16" xfId="118" applyFont="1" applyFill="1" applyBorder="1">
      <alignment vertical="center"/>
    </xf>
    <xf numFmtId="38" fontId="2" fillId="0" borderId="0" xfId="118" applyFont="1" applyBorder="1" applyAlignment="1">
      <alignment horizontal="center" vertical="center"/>
    </xf>
    <xf numFmtId="0" fontId="0" fillId="60" borderId="0" xfId="199" applyFont="1" applyFill="1" applyBorder="1"/>
    <xf numFmtId="38" fontId="2" fillId="60" borderId="10" xfId="118" applyFont="1" applyFill="1" applyBorder="1" applyAlignment="1">
      <alignment horizontal="center" vertical="center"/>
    </xf>
    <xf numFmtId="38" fontId="2" fillId="0" borderId="0" xfId="118" applyFont="1" applyBorder="1" applyAlignment="1">
      <alignment horizontal="left" vertical="center"/>
    </xf>
    <xf numFmtId="38" fontId="2" fillId="60" borderId="16" xfId="118" applyFont="1" applyFill="1" applyBorder="1" applyAlignment="1">
      <alignment horizontal="center" vertical="center"/>
    </xf>
    <xf numFmtId="38" fontId="61" fillId="64" borderId="12" xfId="118" applyFont="1" applyFill="1" applyBorder="1" applyAlignment="1">
      <alignment horizontal="center" vertical="center"/>
    </xf>
    <xf numFmtId="38" fontId="62" fillId="64" borderId="12" xfId="118" applyFont="1" applyFill="1" applyBorder="1" applyAlignment="1">
      <alignment horizontal="center" vertical="center" wrapText="1"/>
    </xf>
    <xf numFmtId="38" fontId="59" fillId="0" borderId="12" xfId="118" applyFont="1" applyBorder="1" applyAlignment="1">
      <alignment horizontal="right" vertical="center"/>
    </xf>
    <xf numFmtId="38" fontId="2" fillId="0" borderId="12" xfId="118" applyFont="1" applyFill="1" applyBorder="1" applyAlignment="1">
      <alignment horizontal="right" vertical="center"/>
    </xf>
    <xf numFmtId="0" fontId="1" fillId="60" borderId="0" xfId="199" applyFont="1" applyFill="1" applyBorder="1" applyAlignment="1">
      <alignment wrapText="1"/>
    </xf>
    <xf numFmtId="0" fontId="1" fillId="60" borderId="30" xfId="0" applyFont="1" applyFill="1" applyBorder="1" applyAlignment="1">
      <alignment vertical="center" wrapText="1"/>
    </xf>
    <xf numFmtId="38" fontId="7" fillId="28" borderId="35" xfId="118" applyFont="1" applyFill="1" applyBorder="1" applyAlignment="1">
      <alignment horizontal="center" vertical="center"/>
    </xf>
    <xf numFmtId="38" fontId="7" fillId="28" borderId="36" xfId="118" applyFont="1" applyFill="1" applyBorder="1" applyAlignment="1">
      <alignment horizontal="center" vertical="center"/>
    </xf>
    <xf numFmtId="38" fontId="7" fillId="28" borderId="37" xfId="118" applyFont="1" applyFill="1" applyBorder="1" applyAlignment="1">
      <alignment horizontal="center" vertical="center"/>
    </xf>
    <xf numFmtId="38" fontId="7" fillId="28" borderId="38" xfId="118" applyFont="1" applyFill="1" applyBorder="1" applyAlignment="1">
      <alignment horizontal="center" vertical="center"/>
    </xf>
    <xf numFmtId="38" fontId="7" fillId="28" borderId="39" xfId="118" applyFont="1" applyFill="1" applyBorder="1" applyAlignment="1">
      <alignment horizontal="center" vertical="center"/>
    </xf>
    <xf numFmtId="38" fontId="7" fillId="28" borderId="40" xfId="118" applyFont="1" applyFill="1" applyBorder="1" applyAlignment="1">
      <alignment horizontal="center" vertical="center"/>
    </xf>
    <xf numFmtId="38" fontId="7" fillId="28" borderId="41" xfId="118" applyFont="1" applyFill="1" applyBorder="1" applyAlignment="1">
      <alignment horizontal="center" vertical="center"/>
    </xf>
  </cellXfs>
  <cellStyles count="204">
    <cellStyle name="_Comma" xfId="1"/>
    <cellStyle name="_Currency" xfId="2"/>
    <cellStyle name="_CurrencySpace" xfId="3"/>
    <cellStyle name="_Multiple" xfId="4"/>
    <cellStyle name="_MultipleSpace" xfId="5"/>
    <cellStyle name="_Percent" xfId="6"/>
    <cellStyle name="_PercentSpace" xfId="7"/>
    <cellStyle name="20% - アクセント 1 2" xfId="8"/>
    <cellStyle name="20% - アクセント 1 2 2" xfId="9"/>
    <cellStyle name="20% - アクセント 1 2 3" xfId="10"/>
    <cellStyle name="20% - アクセント 2 2" xfId="11"/>
    <cellStyle name="20% - アクセント 2 2 2" xfId="12"/>
    <cellStyle name="20% - アクセント 2 2 3" xfId="13"/>
    <cellStyle name="20% - アクセント 3 2" xfId="14"/>
    <cellStyle name="20% - アクセント 3 2 2" xfId="15"/>
    <cellStyle name="20% - アクセント 3 2 3" xfId="16"/>
    <cellStyle name="20% - アクセント 4 2" xfId="17"/>
    <cellStyle name="20% - アクセント 4 2 2" xfId="18"/>
    <cellStyle name="20% - アクセント 4 2 3" xfId="19"/>
    <cellStyle name="20% - アクセント 5 2" xfId="20"/>
    <cellStyle name="20% - アクセント 5 2 2" xfId="21"/>
    <cellStyle name="20% - アクセント 5 2 3" xfId="22"/>
    <cellStyle name="20% - アクセント 6 2" xfId="23"/>
    <cellStyle name="20% - アクセント 6 2 2" xfId="24"/>
    <cellStyle name="20% - アクセント 6 2 3" xfId="25"/>
    <cellStyle name="40% - アクセント 1 2" xfId="26"/>
    <cellStyle name="40% - アクセント 1 2 2" xfId="27"/>
    <cellStyle name="40% - アクセント 1 2 3" xfId="28"/>
    <cellStyle name="40% - アクセント 2 2" xfId="29"/>
    <cellStyle name="40% - アクセント 2 2 2" xfId="30"/>
    <cellStyle name="40% - アクセント 2 2 3" xfId="31"/>
    <cellStyle name="40% - アクセント 3 2" xfId="32"/>
    <cellStyle name="40% - アクセント 3 2 2" xfId="33"/>
    <cellStyle name="40% - アクセント 3 2 3" xfId="34"/>
    <cellStyle name="40% - アクセント 4 2" xfId="35"/>
    <cellStyle name="40% - アクセント 4 2 2" xfId="36"/>
    <cellStyle name="40% - アクセント 4 2 3" xfId="37"/>
    <cellStyle name="40% - アクセント 5 2" xfId="38"/>
    <cellStyle name="40% - アクセント 5 2 2" xfId="39"/>
    <cellStyle name="40% - アクセント 5 2 3" xfId="40"/>
    <cellStyle name="40% - アクセント 6 2" xfId="41"/>
    <cellStyle name="40% - アクセント 6 2 2" xfId="42"/>
    <cellStyle name="40% - アクセント 6 2 3" xfId="43"/>
    <cellStyle name="60% - アクセント 1 2" xfId="44"/>
    <cellStyle name="60% - アクセント 1 2 2" xfId="45"/>
    <cellStyle name="60% - アクセント 1 2 3" xfId="46"/>
    <cellStyle name="60% - アクセント 2 2" xfId="47"/>
    <cellStyle name="60% - アクセント 2 2 2" xfId="48"/>
    <cellStyle name="60% - アクセント 2 2 3" xfId="49"/>
    <cellStyle name="60% - アクセント 3 2" xfId="50"/>
    <cellStyle name="60% - アクセント 3 2 2" xfId="51"/>
    <cellStyle name="60% - アクセント 3 2 3" xfId="52"/>
    <cellStyle name="60% - アクセント 4 2" xfId="53"/>
    <cellStyle name="60% - アクセント 4 2 2" xfId="54"/>
    <cellStyle name="60% - アクセント 4 2 3" xfId="55"/>
    <cellStyle name="60% - アクセント 5 2" xfId="56"/>
    <cellStyle name="60% - アクセント 5 2 2" xfId="57"/>
    <cellStyle name="60% - アクセント 5 2 3" xfId="58"/>
    <cellStyle name="60% - アクセント 6 2" xfId="59"/>
    <cellStyle name="60% - アクセント 6 2 2" xfId="60"/>
    <cellStyle name="60% - アクセント 6 2 3" xfId="61"/>
    <cellStyle name="Normal_0703 MonthlyReport GP池田山（SCD)" xfId="62"/>
    <cellStyle name="アクセント 1 2" xfId="63"/>
    <cellStyle name="アクセント 1 2 2" xfId="64"/>
    <cellStyle name="アクセント 1 2 3" xfId="65"/>
    <cellStyle name="アクセント 2 2" xfId="66"/>
    <cellStyle name="アクセント 2 2 2" xfId="67"/>
    <cellStyle name="アクセント 2 2 3" xfId="68"/>
    <cellStyle name="アクセント 3 2" xfId="69"/>
    <cellStyle name="アクセント 3 2 2" xfId="70"/>
    <cellStyle name="アクセント 3 2 3" xfId="71"/>
    <cellStyle name="アクセント 4 2" xfId="72"/>
    <cellStyle name="アクセント 4 2 2" xfId="73"/>
    <cellStyle name="アクセント 4 2 3" xfId="74"/>
    <cellStyle name="アクセント 5 2" xfId="75"/>
    <cellStyle name="アクセント 5 2 2" xfId="76"/>
    <cellStyle name="アクセント 5 2 3" xfId="77"/>
    <cellStyle name="アクセント 6 2" xfId="78"/>
    <cellStyle name="アクセント 6 2 2" xfId="79"/>
    <cellStyle name="アクセント 6 2 3" xfId="80"/>
    <cellStyle name="スタイル 1" xfId="81"/>
    <cellStyle name="タイトル 2" xfId="82"/>
    <cellStyle name="タイトル 2 2" xfId="83"/>
    <cellStyle name="チェック セル 2" xfId="84"/>
    <cellStyle name="チェック セル 2 2" xfId="85"/>
    <cellStyle name="チェック セル 2 3" xfId="86"/>
    <cellStyle name="どちらでもない 2" xfId="87"/>
    <cellStyle name="どちらでもない 2 2" xfId="88"/>
    <cellStyle name="どちらでもない 2 3" xfId="89"/>
    <cellStyle name="パーセント 2" xfId="90"/>
    <cellStyle name="パーセント 2 2" xfId="91"/>
    <cellStyle name="パーセント 2 3" xfId="92"/>
    <cellStyle name="パーセント 2 4" xfId="93"/>
    <cellStyle name="パーセント 2 5" xfId="94"/>
    <cellStyle name="パーセント 3" xfId="95"/>
    <cellStyle name="パーセント 4" xfId="96"/>
    <cellStyle name="パーセント 5" xfId="97"/>
    <cellStyle name="パーセント 5 2" xfId="98"/>
    <cellStyle name="パーセント 5 3" xfId="99"/>
    <cellStyle name="パーセント 6" xfId="100"/>
    <cellStyle name="パーセント 7" xfId="101"/>
    <cellStyle name="ハイパーリンク 2" xfId="102"/>
    <cellStyle name="メモ 2" xfId="103"/>
    <cellStyle name="メモ 2 2" xfId="104"/>
    <cellStyle name="メモ 2 3" xfId="105"/>
    <cellStyle name="リンク セル 2" xfId="106"/>
    <cellStyle name="リンク セル 2 2" xfId="107"/>
    <cellStyle name="リンク セル 2 3" xfId="108"/>
    <cellStyle name="悪い 2" xfId="109"/>
    <cellStyle name="悪い 2 2" xfId="110"/>
    <cellStyle name="悪い 2 3" xfId="111"/>
    <cellStyle name="計算 2" xfId="112"/>
    <cellStyle name="計算 2 2" xfId="113"/>
    <cellStyle name="計算 2 3" xfId="114"/>
    <cellStyle name="警告文 2" xfId="115"/>
    <cellStyle name="警告文 2 2" xfId="116"/>
    <cellStyle name="警告文 2 3" xfId="117"/>
    <cellStyle name="桁区切り" xfId="118" builtinId="6"/>
    <cellStyle name="桁区切り 10" xfId="119"/>
    <cellStyle name="桁区切り 11" xfId="120"/>
    <cellStyle name="桁区切り 2" xfId="121"/>
    <cellStyle name="桁区切り 2 2" xfId="122"/>
    <cellStyle name="桁区切り 2 3" xfId="123"/>
    <cellStyle name="桁区切り 2 4" xfId="124"/>
    <cellStyle name="桁区切り 2 5" xfId="125"/>
    <cellStyle name="桁区切り 2 6" xfId="126"/>
    <cellStyle name="桁区切り 3" xfId="127"/>
    <cellStyle name="桁区切り 3 2" xfId="128"/>
    <cellStyle name="桁区切り 4" xfId="129"/>
    <cellStyle name="桁区切り 5" xfId="130"/>
    <cellStyle name="桁区切り 5 2" xfId="131"/>
    <cellStyle name="桁区切り 6" xfId="132"/>
    <cellStyle name="桁区切り 7" xfId="133"/>
    <cellStyle name="桁区切り 8" xfId="134"/>
    <cellStyle name="桁区切り 9" xfId="135"/>
    <cellStyle name="見出し 1 2" xfId="136"/>
    <cellStyle name="見出し 1 2 2" xfId="137"/>
    <cellStyle name="見出し 2 2" xfId="138"/>
    <cellStyle name="見出し 2 2 2" xfId="139"/>
    <cellStyle name="見出し 3 2" xfId="140"/>
    <cellStyle name="見出し 3 2 2" xfId="141"/>
    <cellStyle name="見出し 4 2" xfId="142"/>
    <cellStyle name="見出し 4 2 2" xfId="143"/>
    <cellStyle name="集計 2" xfId="144"/>
    <cellStyle name="集計 2 2" xfId="145"/>
    <cellStyle name="集計 2 3" xfId="146"/>
    <cellStyle name="出力 2" xfId="147"/>
    <cellStyle name="出力 2 2" xfId="148"/>
    <cellStyle name="出力 2 3" xfId="149"/>
    <cellStyle name="説明文 2" xfId="150"/>
    <cellStyle name="説明文 2 2" xfId="151"/>
    <cellStyle name="説明文 2 3" xfId="152"/>
    <cellStyle name="通貨 2" xfId="153"/>
    <cellStyle name="通貨 2 2" xfId="154"/>
    <cellStyle name="通貨 3" xfId="155"/>
    <cellStyle name="入力 2" xfId="156"/>
    <cellStyle name="入力 2 2" xfId="157"/>
    <cellStyle name="入力 2 3" xfId="158"/>
    <cellStyle name="標準" xfId="0" builtinId="0"/>
    <cellStyle name="標準 10" xfId="159"/>
    <cellStyle name="標準 11" xfId="160"/>
    <cellStyle name="標準 11 2" xfId="161"/>
    <cellStyle name="標準 11 2 2" xfId="162"/>
    <cellStyle name="標準 12" xfId="163"/>
    <cellStyle name="標準 12 2" xfId="164"/>
    <cellStyle name="標準 13" xfId="165"/>
    <cellStyle name="標準 14" xfId="166"/>
    <cellStyle name="標準 15" xfId="167"/>
    <cellStyle name="標準 16" xfId="168"/>
    <cellStyle name="標準 17" xfId="169"/>
    <cellStyle name="標準 2" xfId="170"/>
    <cellStyle name="標準 2 10" xfId="171"/>
    <cellStyle name="標準 2 11" xfId="172"/>
    <cellStyle name="標準 2 12" xfId="173"/>
    <cellStyle name="標準 2 13" xfId="174"/>
    <cellStyle name="標準 2 2" xfId="175"/>
    <cellStyle name="標準 2 2 2" xfId="176"/>
    <cellStyle name="標準 2 2 3" xfId="177"/>
    <cellStyle name="標準 2 2 4" xfId="178"/>
    <cellStyle name="標準 2 2 5" xfId="179"/>
    <cellStyle name="標準 2 2_コピー第17期　決算説明会資料" xfId="180"/>
    <cellStyle name="標準 2 3" xfId="181"/>
    <cellStyle name="標準 2 4" xfId="182"/>
    <cellStyle name="標準 2 5" xfId="183"/>
    <cellStyle name="標準 2 6" xfId="184"/>
    <cellStyle name="標準 2 7" xfId="185"/>
    <cellStyle name="標準 2 8" xfId="186"/>
    <cellStyle name="標準 2 9" xfId="187"/>
    <cellStyle name="標準 2_コピー第17期　決算説明会資料" xfId="188"/>
    <cellStyle name="標準 3" xfId="189"/>
    <cellStyle name="標準 3 2" xfId="190"/>
    <cellStyle name="標準 3 3" xfId="191"/>
    <cellStyle name="標準 4" xfId="192"/>
    <cellStyle name="標準 4 2" xfId="193"/>
    <cellStyle name="標準 5" xfId="194"/>
    <cellStyle name="標準 6" xfId="195"/>
    <cellStyle name="標準 7" xfId="196"/>
    <cellStyle name="標準 8" xfId="197"/>
    <cellStyle name="標準 9" xfId="198"/>
    <cellStyle name="標準_Sheet" xfId="199"/>
    <cellStyle name="標準_部門別損益総括" xfId="200"/>
    <cellStyle name="良い 2" xfId="201"/>
    <cellStyle name="良い 2 2" xfId="202"/>
    <cellStyle name="良い 2 3" xfId="20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A61"/>
  <sheetViews>
    <sheetView workbookViewId="0">
      <pane xSplit="2" ySplit="3" topLeftCell="C22"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105" width="10.625" style="1" customWidth="1"/>
    <col min="106"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127</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c r="A48" s="1" t="s">
        <v>134</v>
      </c>
      <c r="B48" s="1" t="s">
        <v>16</v>
      </c>
      <c r="C48" s="1" t="s">
        <v>17</v>
      </c>
      <c r="D48" s="1" t="s">
        <v>17</v>
      </c>
      <c r="E48" s="1" t="s">
        <v>17</v>
      </c>
      <c r="F48" s="1" t="s">
        <v>17</v>
      </c>
      <c r="G48" s="1" t="s">
        <v>17</v>
      </c>
      <c r="H48" s="1" t="s">
        <v>17</v>
      </c>
      <c r="I48" s="1" t="s">
        <v>17</v>
      </c>
      <c r="J48" s="1" t="s">
        <v>17</v>
      </c>
      <c r="K48" s="1" t="s">
        <v>17</v>
      </c>
      <c r="L48" s="1" t="s">
        <v>17</v>
      </c>
      <c r="M48" s="1" t="s">
        <v>17</v>
      </c>
      <c r="N48" s="1" t="s">
        <v>17</v>
      </c>
      <c r="O48" s="1" t="s">
        <v>17</v>
      </c>
      <c r="P48" s="1" t="s">
        <v>17</v>
      </c>
      <c r="Q48" s="1" t="s">
        <v>17</v>
      </c>
      <c r="R48" s="1" t="s">
        <v>17</v>
      </c>
      <c r="S48" s="1" t="s">
        <v>17</v>
      </c>
      <c r="T48" s="1" t="s">
        <v>17</v>
      </c>
      <c r="U48" s="1" t="s">
        <v>17</v>
      </c>
      <c r="V48" s="1" t="s">
        <v>17</v>
      </c>
      <c r="W48" s="1" t="s">
        <v>17</v>
      </c>
      <c r="X48" s="1" t="s">
        <v>17</v>
      </c>
      <c r="Y48" s="1" t="s">
        <v>17</v>
      </c>
      <c r="Z48" s="1" t="s">
        <v>17</v>
      </c>
      <c r="AA48" s="1" t="s">
        <v>17</v>
      </c>
      <c r="AB48" s="1" t="s">
        <v>17</v>
      </c>
      <c r="AC48" s="1" t="s">
        <v>17</v>
      </c>
      <c r="AD48" s="1" t="s">
        <v>17</v>
      </c>
      <c r="AE48" s="1" t="s">
        <v>17</v>
      </c>
      <c r="AF48" s="1" t="s">
        <v>17</v>
      </c>
      <c r="AG48" s="1" t="s">
        <v>17</v>
      </c>
      <c r="AH48" s="1" t="s">
        <v>17</v>
      </c>
      <c r="AI48" s="1" t="s">
        <v>17</v>
      </c>
      <c r="AJ48" s="1" t="s">
        <v>17</v>
      </c>
      <c r="AK48" s="1" t="s">
        <v>17</v>
      </c>
      <c r="AL48" s="1" t="s">
        <v>17</v>
      </c>
      <c r="AM48" s="1" t="s">
        <v>17</v>
      </c>
      <c r="AN48" s="1" t="s">
        <v>17</v>
      </c>
      <c r="AO48" s="1" t="s">
        <v>17</v>
      </c>
      <c r="AP48" s="1" t="s">
        <v>17</v>
      </c>
      <c r="AQ48" s="1" t="s">
        <v>17</v>
      </c>
      <c r="AR48" s="1" t="s">
        <v>17</v>
      </c>
      <c r="AS48" s="1" t="s">
        <v>17</v>
      </c>
      <c r="AT48" s="1" t="s">
        <v>17</v>
      </c>
      <c r="AU48" s="1" t="s">
        <v>17</v>
      </c>
      <c r="AV48" s="1" t="s">
        <v>17</v>
      </c>
      <c r="AW48" s="1" t="s">
        <v>17</v>
      </c>
      <c r="AX48" s="1" t="s">
        <v>17</v>
      </c>
      <c r="AY48" s="1" t="s">
        <v>17</v>
      </c>
      <c r="AZ48" s="1" t="s">
        <v>17</v>
      </c>
      <c r="BA48" s="1" t="s">
        <v>17</v>
      </c>
      <c r="BB48" s="1" t="s">
        <v>17</v>
      </c>
      <c r="BC48" s="1" t="s">
        <v>17</v>
      </c>
      <c r="BD48" s="1" t="s">
        <v>17</v>
      </c>
      <c r="BE48" s="1" t="s">
        <v>17</v>
      </c>
      <c r="BF48" s="1" t="s">
        <v>17</v>
      </c>
      <c r="BG48" s="1" t="s">
        <v>17</v>
      </c>
      <c r="BH48" s="1" t="s">
        <v>17</v>
      </c>
      <c r="BI48" s="1" t="s">
        <v>17</v>
      </c>
      <c r="BJ48" s="1" t="s">
        <v>17</v>
      </c>
      <c r="BK48" s="1" t="s">
        <v>17</v>
      </c>
      <c r="BL48" s="1" t="s">
        <v>17</v>
      </c>
      <c r="BM48" s="1" t="s">
        <v>17</v>
      </c>
      <c r="BN48" s="1" t="s">
        <v>17</v>
      </c>
      <c r="BO48" s="1" t="s">
        <v>17</v>
      </c>
      <c r="BP48" s="1" t="s">
        <v>17</v>
      </c>
      <c r="BQ48" s="1" t="s">
        <v>17</v>
      </c>
      <c r="BR48" s="1" t="s">
        <v>17</v>
      </c>
      <c r="BS48" s="1" t="s">
        <v>17</v>
      </c>
      <c r="BT48" s="1" t="s">
        <v>17</v>
      </c>
      <c r="BU48" s="1" t="s">
        <v>17</v>
      </c>
      <c r="BV48" s="1" t="s">
        <v>17</v>
      </c>
      <c r="BW48" s="1" t="s">
        <v>17</v>
      </c>
      <c r="BX48" s="1" t="s">
        <v>17</v>
      </c>
      <c r="BY48" s="1" t="s">
        <v>17</v>
      </c>
      <c r="BZ48" s="1" t="s">
        <v>17</v>
      </c>
      <c r="CA48" s="1" t="s">
        <v>17</v>
      </c>
      <c r="CB48" s="1" t="s">
        <v>17</v>
      </c>
      <c r="CC48" s="1" t="s">
        <v>17</v>
      </c>
      <c r="CD48" s="1" t="s">
        <v>17</v>
      </c>
      <c r="CE48" s="1" t="s">
        <v>17</v>
      </c>
      <c r="CF48" s="1" t="s">
        <v>17</v>
      </c>
      <c r="CG48" s="1" t="s">
        <v>17</v>
      </c>
      <c r="CH48" s="1" t="s">
        <v>17</v>
      </c>
      <c r="CI48" s="1" t="s">
        <v>17</v>
      </c>
      <c r="CJ48" s="1" t="s">
        <v>17</v>
      </c>
      <c r="CK48" s="1" t="s">
        <v>17</v>
      </c>
      <c r="CL48" s="1" t="s">
        <v>17</v>
      </c>
      <c r="CM48" s="1" t="s">
        <v>17</v>
      </c>
      <c r="CN48" s="1" t="s">
        <v>17</v>
      </c>
      <c r="CO48" s="1" t="s">
        <v>17</v>
      </c>
      <c r="CP48" s="1" t="s">
        <v>17</v>
      </c>
      <c r="CQ48" s="1" t="s">
        <v>17</v>
      </c>
      <c r="CR48" s="1" t="s">
        <v>17</v>
      </c>
      <c r="CS48" s="1" t="s">
        <v>17</v>
      </c>
      <c r="CT48" s="1" t="s">
        <v>17</v>
      </c>
      <c r="CU48" s="1" t="s">
        <v>17</v>
      </c>
      <c r="CV48" s="1" t="s">
        <v>17</v>
      </c>
      <c r="CW48" s="1" t="s">
        <v>17</v>
      </c>
      <c r="CX48" s="1" t="s">
        <v>17</v>
      </c>
      <c r="CY48" s="1" t="s">
        <v>17</v>
      </c>
      <c r="CZ48" s="1" t="s">
        <v>17</v>
      </c>
      <c r="DA48" s="1" t="s">
        <v>17</v>
      </c>
    </row>
    <row r="61" spans="1:105">
      <c r="A61" s="1" t="s">
        <v>134</v>
      </c>
      <c r="B61" s="1" t="s">
        <v>16</v>
      </c>
      <c r="C61" s="1" t="s">
        <v>17</v>
      </c>
      <c r="D61" s="1" t="s">
        <v>17</v>
      </c>
      <c r="E61" s="1" t="s">
        <v>17</v>
      </c>
      <c r="F61" s="1" t="s">
        <v>17</v>
      </c>
      <c r="G61" s="1" t="s">
        <v>17</v>
      </c>
      <c r="H61" s="1" t="s">
        <v>17</v>
      </c>
      <c r="I61" s="1" t="s">
        <v>17</v>
      </c>
      <c r="J61" s="1" t="s">
        <v>17</v>
      </c>
      <c r="K61" s="1" t="s">
        <v>17</v>
      </c>
      <c r="L61" s="1" t="s">
        <v>17</v>
      </c>
      <c r="M61" s="1" t="s">
        <v>17</v>
      </c>
      <c r="N61" s="1" t="s">
        <v>17</v>
      </c>
      <c r="O61" s="1" t="s">
        <v>17</v>
      </c>
      <c r="P61" s="1" t="s">
        <v>17</v>
      </c>
      <c r="Q61" s="1" t="s">
        <v>17</v>
      </c>
      <c r="R61" s="1" t="s">
        <v>17</v>
      </c>
      <c r="S61" s="1" t="s">
        <v>17</v>
      </c>
      <c r="T61" s="1" t="s">
        <v>17</v>
      </c>
      <c r="U61" s="1" t="s">
        <v>17</v>
      </c>
      <c r="V61" s="1" t="s">
        <v>17</v>
      </c>
      <c r="W61" s="1" t="s">
        <v>17</v>
      </c>
      <c r="X61" s="1" t="s">
        <v>17</v>
      </c>
      <c r="Y61" s="1" t="s">
        <v>17</v>
      </c>
      <c r="Z61" s="1" t="s">
        <v>17</v>
      </c>
      <c r="AA61" s="1" t="s">
        <v>17</v>
      </c>
      <c r="AB61" s="1" t="s">
        <v>17</v>
      </c>
      <c r="AC61" s="1" t="s">
        <v>17</v>
      </c>
      <c r="AD61" s="1" t="s">
        <v>17</v>
      </c>
      <c r="AE61" s="1" t="s">
        <v>17</v>
      </c>
      <c r="AF61" s="1" t="s">
        <v>17</v>
      </c>
      <c r="AG61" s="1" t="s">
        <v>17</v>
      </c>
      <c r="AH61" s="1" t="s">
        <v>17</v>
      </c>
      <c r="AI61" s="1" t="s">
        <v>17</v>
      </c>
      <c r="AJ61" s="1" t="s">
        <v>17</v>
      </c>
      <c r="AK61" s="1" t="s">
        <v>17</v>
      </c>
      <c r="AL61" s="1" t="s">
        <v>17</v>
      </c>
      <c r="AM61" s="1" t="s">
        <v>17</v>
      </c>
      <c r="AN61" s="1" t="s">
        <v>17</v>
      </c>
      <c r="AO61" s="1" t="s">
        <v>17</v>
      </c>
      <c r="AP61" s="1" t="s">
        <v>17</v>
      </c>
      <c r="AQ61" s="1" t="s">
        <v>17</v>
      </c>
      <c r="AR61" s="1" t="s">
        <v>17</v>
      </c>
      <c r="AS61" s="1" t="s">
        <v>17</v>
      </c>
      <c r="AT61" s="1" t="s">
        <v>17</v>
      </c>
      <c r="AU61" s="1" t="s">
        <v>17</v>
      </c>
      <c r="AV61" s="1" t="s">
        <v>17</v>
      </c>
      <c r="AW61" s="1" t="s">
        <v>17</v>
      </c>
      <c r="AX61" s="1" t="s">
        <v>17</v>
      </c>
      <c r="AY61" s="1" t="s">
        <v>17</v>
      </c>
      <c r="AZ61" s="1" t="s">
        <v>17</v>
      </c>
      <c r="BA61" s="1" t="s">
        <v>17</v>
      </c>
      <c r="BB61" s="1" t="s">
        <v>17</v>
      </c>
      <c r="BC61" s="1" t="s">
        <v>17</v>
      </c>
      <c r="BD61" s="1" t="s">
        <v>17</v>
      </c>
      <c r="BE61" s="1" t="s">
        <v>17</v>
      </c>
      <c r="BF61" s="1" t="s">
        <v>17</v>
      </c>
      <c r="BG61" s="1" t="s">
        <v>17</v>
      </c>
      <c r="BH61" s="1" t="s">
        <v>17</v>
      </c>
      <c r="BI61" s="1" t="s">
        <v>17</v>
      </c>
      <c r="BJ61" s="1" t="s">
        <v>17</v>
      </c>
      <c r="BK61" s="1" t="s">
        <v>17</v>
      </c>
      <c r="BL61" s="1" t="s">
        <v>17</v>
      </c>
      <c r="BM61" s="1" t="s">
        <v>17</v>
      </c>
      <c r="BN61" s="1" t="s">
        <v>17</v>
      </c>
      <c r="BO61" s="1" t="s">
        <v>17</v>
      </c>
      <c r="BP61" s="1" t="s">
        <v>17</v>
      </c>
      <c r="BQ61" s="1" t="s">
        <v>17</v>
      </c>
      <c r="BR61" s="1" t="s">
        <v>17</v>
      </c>
      <c r="BS61" s="1" t="s">
        <v>17</v>
      </c>
      <c r="BT61" s="1" t="s">
        <v>17</v>
      </c>
      <c r="BU61" s="1" t="s">
        <v>17</v>
      </c>
      <c r="BV61" s="1" t="s">
        <v>17</v>
      </c>
      <c r="BW61" s="1" t="s">
        <v>17</v>
      </c>
      <c r="BX61" s="1" t="s">
        <v>17</v>
      </c>
      <c r="BY61" s="1" t="s">
        <v>17</v>
      </c>
      <c r="BZ61" s="1" t="s">
        <v>17</v>
      </c>
      <c r="CA61" s="1" t="s">
        <v>17</v>
      </c>
      <c r="CB61" s="1" t="s">
        <v>17</v>
      </c>
      <c r="CC61" s="1" t="s">
        <v>17</v>
      </c>
      <c r="CD61" s="1" t="s">
        <v>17</v>
      </c>
      <c r="CE61" s="1" t="s">
        <v>17</v>
      </c>
      <c r="CF61" s="1" t="s">
        <v>17</v>
      </c>
      <c r="CG61" s="1" t="s">
        <v>17</v>
      </c>
      <c r="CH61" s="1" t="s">
        <v>17</v>
      </c>
      <c r="CI61" s="1" t="s">
        <v>17</v>
      </c>
      <c r="CJ61" s="1" t="s">
        <v>17</v>
      </c>
      <c r="CK61" s="1" t="s">
        <v>17</v>
      </c>
      <c r="CL61" s="1" t="s">
        <v>17</v>
      </c>
      <c r="CM61" s="1" t="s">
        <v>17</v>
      </c>
      <c r="CN61" s="1" t="s">
        <v>17</v>
      </c>
      <c r="CO61" s="1" t="s">
        <v>17</v>
      </c>
      <c r="CP61" s="1" t="s">
        <v>17</v>
      </c>
      <c r="CQ61" s="1" t="s">
        <v>17</v>
      </c>
      <c r="CR61" s="1" t="s">
        <v>17</v>
      </c>
      <c r="CS61" s="1" t="s">
        <v>17</v>
      </c>
      <c r="CT61" s="1" t="s">
        <v>17</v>
      </c>
      <c r="CU61" s="1" t="s">
        <v>17</v>
      </c>
      <c r="CV61" s="1" t="s">
        <v>17</v>
      </c>
      <c r="CW61" s="1" t="s">
        <v>17</v>
      </c>
      <c r="CX61" s="1" t="s">
        <v>17</v>
      </c>
      <c r="CY61" s="1" t="s">
        <v>17</v>
      </c>
      <c r="CZ61" s="1" t="s">
        <v>17</v>
      </c>
      <c r="DA61" s="1" t="s">
        <v>17</v>
      </c>
    </row>
  </sheetData>
  <phoneticPr fontId="3"/>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C65"/>
  <sheetViews>
    <sheetView workbookViewId="0">
      <pane xSplit="2" ySplit="3" topLeftCell="CR22"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c r="DA48" s="29"/>
    </row>
    <row r="50" spans="2:107" s="5" customFormat="1">
      <c r="B50" s="5" t="s">
        <v>103</v>
      </c>
    </row>
    <row r="51" spans="2:107" s="23" customFormat="1">
      <c r="B51" s="22"/>
      <c r="C51" s="22" t="s">
        <v>37</v>
      </c>
      <c r="D51" s="30" t="s">
        <v>38</v>
      </c>
      <c r="E51" s="22" t="s">
        <v>39</v>
      </c>
      <c r="F51" s="2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35" t="s">
        <v>90</v>
      </c>
      <c r="W51" s="22" t="s">
        <v>128</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c r="B52" s="28" t="s">
        <v>93</v>
      </c>
      <c r="C52" s="27">
        <f>SUM(C4:C8)</f>
        <v>51254484</v>
      </c>
      <c r="D52" s="27">
        <f t="shared" ref="D52:BO52" si="0">SUM(D4:D8)</f>
        <v>0</v>
      </c>
      <c r="E52" s="27">
        <f t="shared" si="0"/>
        <v>0</v>
      </c>
      <c r="F52" s="27">
        <f t="shared" si="0"/>
        <v>0</v>
      </c>
      <c r="G52" s="27">
        <f t="shared" si="0"/>
        <v>50200054</v>
      </c>
      <c r="H52" s="27">
        <f t="shared" si="0"/>
        <v>78160352</v>
      </c>
      <c r="I52" s="27">
        <f t="shared" si="0"/>
        <v>53534232</v>
      </c>
      <c r="J52" s="27">
        <f t="shared" si="0"/>
        <v>72189170</v>
      </c>
      <c r="K52" s="27">
        <f t="shared" si="0"/>
        <v>49361286</v>
      </c>
      <c r="L52" s="27">
        <f t="shared" si="0"/>
        <v>47842080</v>
      </c>
      <c r="M52" s="27">
        <f t="shared" si="0"/>
        <v>55796246</v>
      </c>
      <c r="N52" s="27">
        <f t="shared" si="0"/>
        <v>63620909</v>
      </c>
      <c r="O52" s="27">
        <f t="shared" si="0"/>
        <v>25070449</v>
      </c>
      <c r="P52" s="27">
        <f t="shared" si="0"/>
        <v>32060582</v>
      </c>
      <c r="Q52" s="27">
        <f t="shared" si="0"/>
        <v>69138851</v>
      </c>
      <c r="R52" s="27">
        <f t="shared" si="0"/>
        <v>26183922</v>
      </c>
      <c r="S52" s="27">
        <f t="shared" si="0"/>
        <v>29155353</v>
      </c>
      <c r="T52" s="27">
        <f t="shared" si="0"/>
        <v>104399347</v>
      </c>
      <c r="U52" s="27">
        <f t="shared" si="0"/>
        <v>93374793</v>
      </c>
      <c r="V52" s="27">
        <f t="shared" si="0"/>
        <v>119955114</v>
      </c>
      <c r="W52" s="27">
        <f t="shared" si="0"/>
        <v>14023382</v>
      </c>
      <c r="X52" s="27">
        <f t="shared" si="0"/>
        <v>33609004</v>
      </c>
      <c r="Y52" s="27">
        <f t="shared" si="0"/>
        <v>33036833</v>
      </c>
      <c r="Z52" s="27">
        <f t="shared" si="0"/>
        <v>48520908</v>
      </c>
      <c r="AA52" s="27">
        <f t="shared" si="0"/>
        <v>200809320</v>
      </c>
      <c r="AB52" s="27">
        <f t="shared" si="0"/>
        <v>0</v>
      </c>
      <c r="AC52" s="27">
        <f t="shared" si="0"/>
        <v>0</v>
      </c>
      <c r="AD52" s="27">
        <f t="shared" si="0"/>
        <v>17280000</v>
      </c>
      <c r="AE52" s="27">
        <f t="shared" si="0"/>
        <v>0</v>
      </c>
      <c r="AF52" s="27">
        <f t="shared" si="0"/>
        <v>18463188</v>
      </c>
      <c r="AG52" s="27">
        <f t="shared" si="0"/>
        <v>0</v>
      </c>
      <c r="AH52" s="27">
        <f t="shared" si="0"/>
        <v>0</v>
      </c>
      <c r="AI52" s="27">
        <f t="shared" si="0"/>
        <v>0</v>
      </c>
      <c r="AJ52" s="27">
        <f t="shared" si="0"/>
        <v>22658400</v>
      </c>
      <c r="AK52" s="27">
        <f t="shared" si="0"/>
        <v>0</v>
      </c>
      <c r="AL52" s="27">
        <f t="shared" si="0"/>
        <v>105687989</v>
      </c>
      <c r="AM52" s="27">
        <f t="shared" si="0"/>
        <v>43622074</v>
      </c>
      <c r="AN52" s="27">
        <f t="shared" si="0"/>
        <v>0</v>
      </c>
      <c r="AO52" s="27">
        <f t="shared" si="0"/>
        <v>35691483</v>
      </c>
      <c r="AP52" s="27">
        <f t="shared" si="0"/>
        <v>30146480</v>
      </c>
      <c r="AQ52" s="27">
        <f t="shared" si="0"/>
        <v>23996501</v>
      </c>
      <c r="AR52" s="27">
        <f t="shared" si="0"/>
        <v>33100479</v>
      </c>
      <c r="AS52" s="27">
        <f t="shared" si="0"/>
        <v>38660554</v>
      </c>
      <c r="AT52" s="27">
        <f t="shared" si="0"/>
        <v>21706998</v>
      </c>
      <c r="AU52" s="27">
        <f t="shared" si="0"/>
        <v>103407000</v>
      </c>
      <c r="AV52" s="27">
        <f t="shared" si="0"/>
        <v>27258935</v>
      </c>
      <c r="AW52" s="27">
        <f t="shared" si="0"/>
        <v>32144352</v>
      </c>
      <c r="AX52" s="27">
        <f t="shared" si="0"/>
        <v>31673440</v>
      </c>
      <c r="AY52" s="27">
        <f t="shared" si="0"/>
        <v>31008930</v>
      </c>
      <c r="AZ52" s="27">
        <f t="shared" si="0"/>
        <v>103206037</v>
      </c>
      <c r="BA52" s="27">
        <f t="shared" si="0"/>
        <v>74694878</v>
      </c>
      <c r="BB52" s="27">
        <f t="shared" si="0"/>
        <v>11373638</v>
      </c>
      <c r="BC52" s="27">
        <f t="shared" si="0"/>
        <v>53169833</v>
      </c>
      <c r="BD52" s="27">
        <f t="shared" si="0"/>
        <v>51437779</v>
      </c>
      <c r="BE52" s="27">
        <f t="shared" si="0"/>
        <v>35288159</v>
      </c>
      <c r="BF52" s="27">
        <f t="shared" si="0"/>
        <v>33212487</v>
      </c>
      <c r="BG52" s="27">
        <f t="shared" si="0"/>
        <v>0</v>
      </c>
      <c r="BH52" s="27">
        <f t="shared" si="0"/>
        <v>34020000</v>
      </c>
      <c r="BI52" s="27">
        <f t="shared" si="0"/>
        <v>30803128</v>
      </c>
      <c r="BJ52" s="27">
        <f t="shared" si="0"/>
        <v>26214000</v>
      </c>
      <c r="BK52" s="27">
        <f t="shared" si="0"/>
        <v>36552000</v>
      </c>
      <c r="BL52" s="27">
        <f t="shared" si="0"/>
        <v>23697252</v>
      </c>
      <c r="BM52" s="27">
        <f t="shared" si="0"/>
        <v>24524900</v>
      </c>
      <c r="BN52" s="27">
        <f t="shared" si="0"/>
        <v>48475304</v>
      </c>
      <c r="BO52" s="27">
        <f t="shared" si="0"/>
        <v>58602373</v>
      </c>
      <c r="BP52" s="27">
        <f t="shared" ref="BP52:CZ52" si="1">SUM(BP4:BP8)</f>
        <v>26972313</v>
      </c>
      <c r="BQ52" s="27">
        <f t="shared" si="1"/>
        <v>32038485</v>
      </c>
      <c r="BR52" s="27">
        <f t="shared" si="1"/>
        <v>204206786</v>
      </c>
      <c r="BS52" s="27">
        <f t="shared" si="1"/>
        <v>81452007</v>
      </c>
      <c r="BT52" s="27">
        <f t="shared" si="1"/>
        <v>19367199</v>
      </c>
      <c r="BU52" s="27">
        <f t="shared" si="1"/>
        <v>24685542</v>
      </c>
      <c r="BV52" s="27">
        <f t="shared" si="1"/>
        <v>25630515</v>
      </c>
      <c r="BW52" s="27">
        <f t="shared" si="1"/>
        <v>71934087</v>
      </c>
      <c r="BX52" s="27">
        <f t="shared" si="1"/>
        <v>19674001</v>
      </c>
      <c r="BY52" s="27">
        <f t="shared" si="1"/>
        <v>11735724</v>
      </c>
      <c r="BZ52" s="27">
        <f t="shared" si="1"/>
        <v>27218486</v>
      </c>
      <c r="CA52" s="27">
        <f t="shared" si="1"/>
        <v>23287241</v>
      </c>
      <c r="CB52" s="27">
        <f t="shared" si="1"/>
        <v>69318952</v>
      </c>
      <c r="CC52" s="27">
        <f t="shared" si="1"/>
        <v>28095636</v>
      </c>
      <c r="CD52" s="27">
        <f t="shared" si="1"/>
        <v>31367350</v>
      </c>
      <c r="CE52" s="27">
        <f t="shared" si="1"/>
        <v>20012977</v>
      </c>
      <c r="CF52" s="27">
        <f t="shared" si="1"/>
        <v>27454683</v>
      </c>
      <c r="CG52" s="27">
        <f t="shared" si="1"/>
        <v>29860092</v>
      </c>
      <c r="CH52" s="27">
        <f t="shared" si="1"/>
        <v>44267363</v>
      </c>
      <c r="CI52" s="27">
        <f t="shared" si="1"/>
        <v>19830161</v>
      </c>
      <c r="CJ52" s="27">
        <f t="shared" si="1"/>
        <v>63871033</v>
      </c>
      <c r="CK52" s="27">
        <f t="shared" si="1"/>
        <v>38745359</v>
      </c>
      <c r="CL52" s="27">
        <f t="shared" si="1"/>
        <v>45026931</v>
      </c>
      <c r="CM52" s="27">
        <f t="shared" si="1"/>
        <v>21708563</v>
      </c>
      <c r="CN52" s="27">
        <f t="shared" si="1"/>
        <v>35739821</v>
      </c>
      <c r="CO52" s="27">
        <f t="shared" si="1"/>
        <v>29774934</v>
      </c>
      <c r="CP52" s="27">
        <f t="shared" si="1"/>
        <v>17261750</v>
      </c>
      <c r="CQ52" s="27">
        <f t="shared" si="1"/>
        <v>25089181</v>
      </c>
      <c r="CR52" s="27">
        <f t="shared" si="1"/>
        <v>35858823</v>
      </c>
      <c r="CS52" s="27">
        <f t="shared" si="1"/>
        <v>30231901</v>
      </c>
      <c r="CT52" s="27">
        <f t="shared" si="1"/>
        <v>16653840</v>
      </c>
      <c r="CU52" s="27">
        <f t="shared" si="1"/>
        <v>74084989</v>
      </c>
      <c r="CV52" s="27">
        <f t="shared" si="1"/>
        <v>30395704</v>
      </c>
      <c r="CW52" s="27">
        <f t="shared" si="1"/>
        <v>37620000</v>
      </c>
      <c r="CX52" s="27">
        <f t="shared" si="1"/>
        <v>31182000</v>
      </c>
      <c r="CY52" s="27">
        <f t="shared" si="1"/>
        <v>35736000</v>
      </c>
      <c r="CZ52" s="27">
        <f t="shared" si="1"/>
        <v>36850000</v>
      </c>
      <c r="DA52" s="27">
        <f>SUM(DA4:DA8)</f>
        <v>4057315671</v>
      </c>
      <c r="DB52" s="1">
        <f>SUM(C52:CZ52)</f>
        <v>4057315671</v>
      </c>
      <c r="DC52" s="1">
        <f>SUM(DA52-DB52)</f>
        <v>0</v>
      </c>
    </row>
    <row r="53" spans="2:107">
      <c r="B53" s="10" t="s">
        <v>94</v>
      </c>
      <c r="C53" s="17">
        <f>SUM(C9:C20,C22)</f>
        <v>3979931</v>
      </c>
      <c r="D53" s="17">
        <f t="shared" ref="D53:BO53" si="2">SUM(D9:D20,D22)</f>
        <v>0</v>
      </c>
      <c r="E53" s="17">
        <f t="shared" si="2"/>
        <v>0</v>
      </c>
      <c r="F53" s="17">
        <f t="shared" si="2"/>
        <v>0</v>
      </c>
      <c r="G53" s="17">
        <f t="shared" si="2"/>
        <v>4243407</v>
      </c>
      <c r="H53" s="17">
        <f t="shared" si="2"/>
        <v>7885630</v>
      </c>
      <c r="I53" s="17">
        <f t="shared" si="2"/>
        <v>6175882</v>
      </c>
      <c r="J53" s="17">
        <f t="shared" si="2"/>
        <v>7228806</v>
      </c>
      <c r="K53" s="17">
        <f t="shared" si="2"/>
        <v>8312504</v>
      </c>
      <c r="L53" s="17">
        <f t="shared" si="2"/>
        <v>3480000</v>
      </c>
      <c r="M53" s="17">
        <f t="shared" si="2"/>
        <v>7655947</v>
      </c>
      <c r="N53" s="17">
        <f t="shared" si="2"/>
        <v>5176703</v>
      </c>
      <c r="O53" s="17">
        <f t="shared" si="2"/>
        <v>7438294</v>
      </c>
      <c r="P53" s="17">
        <f t="shared" si="2"/>
        <v>479562</v>
      </c>
      <c r="Q53" s="17">
        <f t="shared" si="2"/>
        <v>14933931</v>
      </c>
      <c r="R53" s="17">
        <f t="shared" si="2"/>
        <v>5200897</v>
      </c>
      <c r="S53" s="17">
        <f t="shared" si="2"/>
        <v>2717105</v>
      </c>
      <c r="T53" s="17">
        <f t="shared" si="2"/>
        <v>10601296</v>
      </c>
      <c r="U53" s="17">
        <f t="shared" si="2"/>
        <v>16053169</v>
      </c>
      <c r="V53" s="17">
        <f t="shared" si="2"/>
        <v>5880062</v>
      </c>
      <c r="W53" s="17">
        <f t="shared" si="2"/>
        <v>692266</v>
      </c>
      <c r="X53" s="17">
        <f t="shared" si="2"/>
        <v>2375367</v>
      </c>
      <c r="Y53" s="17">
        <f t="shared" si="2"/>
        <v>4541544</v>
      </c>
      <c r="Z53" s="17">
        <f t="shared" si="2"/>
        <v>4892592</v>
      </c>
      <c r="AA53" s="17">
        <f t="shared" si="2"/>
        <v>8787840</v>
      </c>
      <c r="AB53" s="17">
        <f t="shared" si="2"/>
        <v>0</v>
      </c>
      <c r="AC53" s="17">
        <f t="shared" si="2"/>
        <v>0</v>
      </c>
      <c r="AD53" s="17">
        <f t="shared" si="2"/>
        <v>26253</v>
      </c>
      <c r="AE53" s="17">
        <f t="shared" si="2"/>
        <v>0</v>
      </c>
      <c r="AF53" s="17">
        <f t="shared" si="2"/>
        <v>785186</v>
      </c>
      <c r="AG53" s="17">
        <f t="shared" si="2"/>
        <v>0</v>
      </c>
      <c r="AH53" s="17">
        <f t="shared" si="2"/>
        <v>0</v>
      </c>
      <c r="AI53" s="17">
        <f t="shared" si="2"/>
        <v>0</v>
      </c>
      <c r="AJ53" s="17">
        <f t="shared" si="2"/>
        <v>692515</v>
      </c>
      <c r="AK53" s="17">
        <f t="shared" si="2"/>
        <v>0</v>
      </c>
      <c r="AL53" s="17">
        <f t="shared" si="2"/>
        <v>9147800</v>
      </c>
      <c r="AM53" s="17">
        <f t="shared" si="2"/>
        <v>2137253</v>
      </c>
      <c r="AN53" s="17">
        <f t="shared" si="2"/>
        <v>0</v>
      </c>
      <c r="AO53" s="17">
        <f t="shared" si="2"/>
        <v>452745</v>
      </c>
      <c r="AP53" s="17">
        <f t="shared" si="2"/>
        <v>1186180</v>
      </c>
      <c r="AQ53" s="17">
        <f t="shared" si="2"/>
        <v>1365455</v>
      </c>
      <c r="AR53" s="17">
        <f t="shared" si="2"/>
        <v>1248602</v>
      </c>
      <c r="AS53" s="17">
        <f t="shared" si="2"/>
        <v>1047450</v>
      </c>
      <c r="AT53" s="17">
        <f t="shared" si="2"/>
        <v>1022732</v>
      </c>
      <c r="AU53" s="17">
        <f t="shared" si="2"/>
        <v>5556299</v>
      </c>
      <c r="AV53" s="17">
        <f t="shared" si="2"/>
        <v>1083695</v>
      </c>
      <c r="AW53" s="17">
        <f t="shared" si="2"/>
        <v>765572</v>
      </c>
      <c r="AX53" s="17">
        <f t="shared" si="2"/>
        <v>1140750</v>
      </c>
      <c r="AY53" s="17">
        <f t="shared" si="2"/>
        <v>1505689</v>
      </c>
      <c r="AZ53" s="17">
        <f t="shared" si="2"/>
        <v>7885706</v>
      </c>
      <c r="BA53" s="17">
        <f t="shared" si="2"/>
        <v>8421442</v>
      </c>
      <c r="BB53" s="17">
        <f t="shared" si="2"/>
        <v>70891</v>
      </c>
      <c r="BC53" s="17">
        <f t="shared" si="2"/>
        <v>4112712</v>
      </c>
      <c r="BD53" s="17">
        <f t="shared" si="2"/>
        <v>3486115</v>
      </c>
      <c r="BE53" s="17">
        <f t="shared" si="2"/>
        <v>5277232</v>
      </c>
      <c r="BF53" s="17">
        <f t="shared" si="2"/>
        <v>1456437</v>
      </c>
      <c r="BG53" s="17">
        <f t="shared" si="2"/>
        <v>0</v>
      </c>
      <c r="BH53" s="17">
        <f t="shared" si="2"/>
        <v>131845</v>
      </c>
      <c r="BI53" s="17">
        <f t="shared" si="2"/>
        <v>1850570</v>
      </c>
      <c r="BJ53" s="17">
        <f t="shared" si="2"/>
        <v>2241431</v>
      </c>
      <c r="BK53" s="17">
        <f t="shared" si="2"/>
        <v>152146</v>
      </c>
      <c r="BL53" s="17">
        <f t="shared" si="2"/>
        <v>514178</v>
      </c>
      <c r="BM53" s="17">
        <f t="shared" si="2"/>
        <v>630794</v>
      </c>
      <c r="BN53" s="17">
        <f t="shared" si="2"/>
        <v>2524985</v>
      </c>
      <c r="BO53" s="17">
        <f t="shared" si="2"/>
        <v>3280939</v>
      </c>
      <c r="BP53" s="17">
        <f t="shared" ref="BP53:CZ53" si="3">SUM(BP9:BP20,BP22)</f>
        <v>1001321</v>
      </c>
      <c r="BQ53" s="17">
        <f t="shared" si="3"/>
        <v>1333891</v>
      </c>
      <c r="BR53" s="17">
        <f t="shared" si="3"/>
        <v>8790975</v>
      </c>
      <c r="BS53" s="17">
        <f t="shared" si="3"/>
        <v>3514432</v>
      </c>
      <c r="BT53" s="17">
        <f t="shared" si="3"/>
        <v>1612503</v>
      </c>
      <c r="BU53" s="17">
        <f t="shared" si="3"/>
        <v>987673</v>
      </c>
      <c r="BV53" s="17">
        <f t="shared" si="3"/>
        <v>1212879</v>
      </c>
      <c r="BW53" s="17">
        <f t="shared" si="3"/>
        <v>5529643</v>
      </c>
      <c r="BX53" s="17">
        <f t="shared" si="3"/>
        <v>1682386</v>
      </c>
      <c r="BY53" s="17">
        <f t="shared" si="3"/>
        <v>302776</v>
      </c>
      <c r="BZ53" s="17">
        <f t="shared" si="3"/>
        <v>1686430</v>
      </c>
      <c r="CA53" s="17">
        <f t="shared" si="3"/>
        <v>1740284</v>
      </c>
      <c r="CB53" s="17">
        <f t="shared" si="3"/>
        <v>10955404</v>
      </c>
      <c r="CC53" s="17">
        <f t="shared" si="3"/>
        <v>96000</v>
      </c>
      <c r="CD53" s="17">
        <f t="shared" si="3"/>
        <v>294416</v>
      </c>
      <c r="CE53" s="17">
        <f t="shared" si="3"/>
        <v>835975</v>
      </c>
      <c r="CF53" s="17">
        <f t="shared" si="3"/>
        <v>4692574</v>
      </c>
      <c r="CG53" s="17">
        <f t="shared" si="3"/>
        <v>1405320</v>
      </c>
      <c r="CH53" s="17">
        <f t="shared" si="3"/>
        <v>1445137</v>
      </c>
      <c r="CI53" s="17">
        <f t="shared" si="3"/>
        <v>3846546</v>
      </c>
      <c r="CJ53" s="17">
        <f t="shared" si="3"/>
        <v>1808044</v>
      </c>
      <c r="CK53" s="17">
        <f t="shared" si="3"/>
        <v>1840162</v>
      </c>
      <c r="CL53" s="17">
        <f t="shared" si="3"/>
        <v>1730011</v>
      </c>
      <c r="CM53" s="17">
        <f t="shared" si="3"/>
        <v>581720</v>
      </c>
      <c r="CN53" s="17">
        <f t="shared" si="3"/>
        <v>1377154</v>
      </c>
      <c r="CO53" s="17">
        <f t="shared" si="3"/>
        <v>1693244</v>
      </c>
      <c r="CP53" s="17">
        <f t="shared" si="3"/>
        <v>778597</v>
      </c>
      <c r="CQ53" s="17">
        <f t="shared" si="3"/>
        <v>1331138</v>
      </c>
      <c r="CR53" s="17">
        <f t="shared" si="3"/>
        <v>1580369</v>
      </c>
      <c r="CS53" s="17">
        <f t="shared" si="3"/>
        <v>1189740</v>
      </c>
      <c r="CT53" s="17">
        <f t="shared" si="3"/>
        <v>1008730</v>
      </c>
      <c r="CU53" s="17">
        <f t="shared" si="3"/>
        <v>1871250</v>
      </c>
      <c r="CV53" s="17">
        <f t="shared" si="3"/>
        <v>700000</v>
      </c>
      <c r="CW53" s="17">
        <f t="shared" si="3"/>
        <v>0</v>
      </c>
      <c r="CX53" s="17">
        <f t="shared" si="3"/>
        <v>0</v>
      </c>
      <c r="CY53" s="17">
        <f t="shared" si="3"/>
        <v>0</v>
      </c>
      <c r="CZ53" s="17">
        <f t="shared" si="3"/>
        <v>0</v>
      </c>
      <c r="DA53" s="17">
        <f>SUM(DA9:DA20,DA22)</f>
        <v>280391058</v>
      </c>
      <c r="DB53" s="1">
        <f>SUM(C53:CZ53)</f>
        <v>280391058</v>
      </c>
      <c r="DC53" s="1">
        <f>SUM(DA53-DB53)</f>
        <v>0</v>
      </c>
    </row>
    <row r="54" spans="2:107">
      <c r="B54" s="25" t="s">
        <v>129</v>
      </c>
      <c r="C54" s="18">
        <f>SUM(C52:C53)</f>
        <v>55234415</v>
      </c>
      <c r="D54" s="18">
        <f t="shared" ref="D54:BO54" si="4">SUM(D52:D53)</f>
        <v>0</v>
      </c>
      <c r="E54" s="18">
        <f t="shared" si="4"/>
        <v>0</v>
      </c>
      <c r="F54" s="18">
        <f t="shared" si="4"/>
        <v>0</v>
      </c>
      <c r="G54" s="18">
        <f t="shared" si="4"/>
        <v>54443461</v>
      </c>
      <c r="H54" s="18">
        <f t="shared" si="4"/>
        <v>86045982</v>
      </c>
      <c r="I54" s="18">
        <f t="shared" si="4"/>
        <v>59710114</v>
      </c>
      <c r="J54" s="18">
        <f t="shared" si="4"/>
        <v>79417976</v>
      </c>
      <c r="K54" s="18">
        <f t="shared" si="4"/>
        <v>57673790</v>
      </c>
      <c r="L54" s="18">
        <f t="shared" si="4"/>
        <v>51322080</v>
      </c>
      <c r="M54" s="18">
        <f t="shared" si="4"/>
        <v>63452193</v>
      </c>
      <c r="N54" s="18">
        <f t="shared" si="4"/>
        <v>68797612</v>
      </c>
      <c r="O54" s="18">
        <f t="shared" si="4"/>
        <v>32508743</v>
      </c>
      <c r="P54" s="18">
        <f t="shared" si="4"/>
        <v>32540144</v>
      </c>
      <c r="Q54" s="18">
        <f t="shared" si="4"/>
        <v>84072782</v>
      </c>
      <c r="R54" s="18">
        <f t="shared" si="4"/>
        <v>31384819</v>
      </c>
      <c r="S54" s="18">
        <f t="shared" si="4"/>
        <v>31872458</v>
      </c>
      <c r="T54" s="18">
        <f t="shared" si="4"/>
        <v>115000643</v>
      </c>
      <c r="U54" s="18">
        <f t="shared" si="4"/>
        <v>109427962</v>
      </c>
      <c r="V54" s="18">
        <f t="shared" si="4"/>
        <v>125835176</v>
      </c>
      <c r="W54" s="18">
        <f t="shared" si="4"/>
        <v>14715648</v>
      </c>
      <c r="X54" s="18">
        <f t="shared" si="4"/>
        <v>35984371</v>
      </c>
      <c r="Y54" s="18">
        <f t="shared" si="4"/>
        <v>37578377</v>
      </c>
      <c r="Z54" s="18">
        <f t="shared" si="4"/>
        <v>53413500</v>
      </c>
      <c r="AA54" s="18">
        <f t="shared" si="4"/>
        <v>209597160</v>
      </c>
      <c r="AB54" s="18">
        <f t="shared" si="4"/>
        <v>0</v>
      </c>
      <c r="AC54" s="18">
        <f t="shared" si="4"/>
        <v>0</v>
      </c>
      <c r="AD54" s="18">
        <f t="shared" si="4"/>
        <v>17306253</v>
      </c>
      <c r="AE54" s="18">
        <f t="shared" si="4"/>
        <v>0</v>
      </c>
      <c r="AF54" s="18">
        <f t="shared" si="4"/>
        <v>19248374</v>
      </c>
      <c r="AG54" s="18">
        <f t="shared" si="4"/>
        <v>0</v>
      </c>
      <c r="AH54" s="18">
        <f t="shared" si="4"/>
        <v>0</v>
      </c>
      <c r="AI54" s="18">
        <f t="shared" si="4"/>
        <v>0</v>
      </c>
      <c r="AJ54" s="18">
        <f t="shared" si="4"/>
        <v>23350915</v>
      </c>
      <c r="AK54" s="18">
        <f t="shared" si="4"/>
        <v>0</v>
      </c>
      <c r="AL54" s="18">
        <f t="shared" si="4"/>
        <v>114835789</v>
      </c>
      <c r="AM54" s="18">
        <f t="shared" si="4"/>
        <v>45759327</v>
      </c>
      <c r="AN54" s="18">
        <f t="shared" si="4"/>
        <v>0</v>
      </c>
      <c r="AO54" s="18">
        <f t="shared" si="4"/>
        <v>36144228</v>
      </c>
      <c r="AP54" s="18">
        <f t="shared" si="4"/>
        <v>31332660</v>
      </c>
      <c r="AQ54" s="18">
        <f t="shared" si="4"/>
        <v>25361956</v>
      </c>
      <c r="AR54" s="18">
        <f t="shared" si="4"/>
        <v>34349081</v>
      </c>
      <c r="AS54" s="18">
        <f t="shared" si="4"/>
        <v>39708004</v>
      </c>
      <c r="AT54" s="18">
        <f t="shared" si="4"/>
        <v>22729730</v>
      </c>
      <c r="AU54" s="18">
        <f t="shared" si="4"/>
        <v>108963299</v>
      </c>
      <c r="AV54" s="18">
        <f t="shared" si="4"/>
        <v>28342630</v>
      </c>
      <c r="AW54" s="18">
        <f t="shared" si="4"/>
        <v>32909924</v>
      </c>
      <c r="AX54" s="18">
        <f t="shared" si="4"/>
        <v>32814190</v>
      </c>
      <c r="AY54" s="18">
        <f t="shared" si="4"/>
        <v>32514619</v>
      </c>
      <c r="AZ54" s="18">
        <f t="shared" si="4"/>
        <v>111091743</v>
      </c>
      <c r="BA54" s="18">
        <f t="shared" si="4"/>
        <v>83116320</v>
      </c>
      <c r="BB54" s="18">
        <f t="shared" si="4"/>
        <v>11444529</v>
      </c>
      <c r="BC54" s="18">
        <f t="shared" si="4"/>
        <v>57282545</v>
      </c>
      <c r="BD54" s="18">
        <f t="shared" si="4"/>
        <v>54923894</v>
      </c>
      <c r="BE54" s="18">
        <f t="shared" si="4"/>
        <v>40565391</v>
      </c>
      <c r="BF54" s="18">
        <f t="shared" si="4"/>
        <v>34668924</v>
      </c>
      <c r="BG54" s="18">
        <f t="shared" si="4"/>
        <v>0</v>
      </c>
      <c r="BH54" s="18">
        <f t="shared" si="4"/>
        <v>34151845</v>
      </c>
      <c r="BI54" s="18">
        <f t="shared" si="4"/>
        <v>32653698</v>
      </c>
      <c r="BJ54" s="18">
        <f t="shared" si="4"/>
        <v>28455431</v>
      </c>
      <c r="BK54" s="18">
        <f t="shared" si="4"/>
        <v>36704146</v>
      </c>
      <c r="BL54" s="18">
        <f t="shared" si="4"/>
        <v>24211430</v>
      </c>
      <c r="BM54" s="18">
        <f t="shared" si="4"/>
        <v>25155694</v>
      </c>
      <c r="BN54" s="18">
        <f t="shared" si="4"/>
        <v>51000289</v>
      </c>
      <c r="BO54" s="18">
        <f t="shared" si="4"/>
        <v>61883312</v>
      </c>
      <c r="BP54" s="18">
        <f t="shared" ref="BP54:CZ54" si="5">SUM(BP52:BP53)</f>
        <v>27973634</v>
      </c>
      <c r="BQ54" s="18">
        <f t="shared" si="5"/>
        <v>33372376</v>
      </c>
      <c r="BR54" s="18">
        <f t="shared" si="5"/>
        <v>212997761</v>
      </c>
      <c r="BS54" s="18">
        <f t="shared" si="5"/>
        <v>84966439</v>
      </c>
      <c r="BT54" s="18">
        <f t="shared" si="5"/>
        <v>20979702</v>
      </c>
      <c r="BU54" s="18">
        <f t="shared" si="5"/>
        <v>25673215</v>
      </c>
      <c r="BV54" s="18">
        <f t="shared" si="5"/>
        <v>26843394</v>
      </c>
      <c r="BW54" s="18">
        <f t="shared" si="5"/>
        <v>77463730</v>
      </c>
      <c r="BX54" s="18">
        <f t="shared" si="5"/>
        <v>21356387</v>
      </c>
      <c r="BY54" s="18">
        <f t="shared" si="5"/>
        <v>12038500</v>
      </c>
      <c r="BZ54" s="18">
        <f t="shared" si="5"/>
        <v>28904916</v>
      </c>
      <c r="CA54" s="18">
        <f t="shared" si="5"/>
        <v>25027525</v>
      </c>
      <c r="CB54" s="18">
        <f t="shared" si="5"/>
        <v>80274356</v>
      </c>
      <c r="CC54" s="18">
        <f t="shared" si="5"/>
        <v>28191636</v>
      </c>
      <c r="CD54" s="18">
        <f t="shared" si="5"/>
        <v>31661766</v>
      </c>
      <c r="CE54" s="18">
        <f t="shared" si="5"/>
        <v>20848952</v>
      </c>
      <c r="CF54" s="18">
        <f t="shared" si="5"/>
        <v>32147257</v>
      </c>
      <c r="CG54" s="18">
        <f t="shared" si="5"/>
        <v>31265412</v>
      </c>
      <c r="CH54" s="18">
        <f t="shared" si="5"/>
        <v>45712500</v>
      </c>
      <c r="CI54" s="18">
        <f t="shared" si="5"/>
        <v>23676707</v>
      </c>
      <c r="CJ54" s="18">
        <f t="shared" si="5"/>
        <v>65679077</v>
      </c>
      <c r="CK54" s="18">
        <f t="shared" si="5"/>
        <v>40585521</v>
      </c>
      <c r="CL54" s="18">
        <f t="shared" si="5"/>
        <v>46756942</v>
      </c>
      <c r="CM54" s="18">
        <f t="shared" si="5"/>
        <v>22290283</v>
      </c>
      <c r="CN54" s="18">
        <f t="shared" si="5"/>
        <v>37116975</v>
      </c>
      <c r="CO54" s="18">
        <f t="shared" si="5"/>
        <v>31468178</v>
      </c>
      <c r="CP54" s="18">
        <f t="shared" si="5"/>
        <v>18040347</v>
      </c>
      <c r="CQ54" s="18">
        <f t="shared" si="5"/>
        <v>26420319</v>
      </c>
      <c r="CR54" s="18">
        <f t="shared" si="5"/>
        <v>37439192</v>
      </c>
      <c r="CS54" s="18">
        <f t="shared" si="5"/>
        <v>31421641</v>
      </c>
      <c r="CT54" s="18">
        <f t="shared" si="5"/>
        <v>17662570</v>
      </c>
      <c r="CU54" s="18">
        <f t="shared" si="5"/>
        <v>75956239</v>
      </c>
      <c r="CV54" s="18">
        <f t="shared" si="5"/>
        <v>31095704</v>
      </c>
      <c r="CW54" s="18">
        <f t="shared" si="5"/>
        <v>37620000</v>
      </c>
      <c r="CX54" s="18">
        <f t="shared" si="5"/>
        <v>31182000</v>
      </c>
      <c r="CY54" s="18">
        <f t="shared" si="5"/>
        <v>35736000</v>
      </c>
      <c r="CZ54" s="18">
        <f t="shared" si="5"/>
        <v>36850000</v>
      </c>
      <c r="DA54" s="18">
        <f>SUM(DA52:DA53)</f>
        <v>4337706729</v>
      </c>
      <c r="DB54" s="1">
        <f t="shared" ref="DB54:DB63" si="6">SUM(C54:CZ54)</f>
        <v>4337706729</v>
      </c>
      <c r="DC54" s="1">
        <f t="shared" ref="DC54:DC63" si="7">SUM(DA54-DB54)</f>
        <v>0</v>
      </c>
    </row>
    <row r="55" spans="2:107">
      <c r="B55" s="8" t="s">
        <v>95</v>
      </c>
      <c r="C55" s="27">
        <f>SUM(C25)</f>
        <v>1588621</v>
      </c>
      <c r="D55" s="27">
        <f t="shared" ref="D55:F56" si="8">SUM(D22)</f>
        <v>0</v>
      </c>
      <c r="E55" s="27">
        <f t="shared" si="8"/>
        <v>0</v>
      </c>
      <c r="F55" s="27">
        <f t="shared" si="8"/>
        <v>0</v>
      </c>
      <c r="G55" s="27">
        <f t="shared" ref="G55:BR55" si="9">SUM(G25)</f>
        <v>1513247</v>
      </c>
      <c r="H55" s="27">
        <f t="shared" si="9"/>
        <v>2371397</v>
      </c>
      <c r="I55" s="27">
        <f t="shared" si="9"/>
        <v>1648408</v>
      </c>
      <c r="J55" s="27">
        <f t="shared" si="9"/>
        <v>1409345</v>
      </c>
      <c r="K55" s="27">
        <f t="shared" si="9"/>
        <v>1517360</v>
      </c>
      <c r="L55" s="27">
        <f t="shared" si="9"/>
        <v>0</v>
      </c>
      <c r="M55" s="27">
        <f t="shared" si="9"/>
        <v>1671647</v>
      </c>
      <c r="N55" s="27">
        <f t="shared" si="9"/>
        <v>1161192</v>
      </c>
      <c r="O55" s="27">
        <f t="shared" si="9"/>
        <v>400318</v>
      </c>
      <c r="P55" s="27">
        <f t="shared" si="9"/>
        <v>456614</v>
      </c>
      <c r="Q55" s="27">
        <f t="shared" si="9"/>
        <v>1175462</v>
      </c>
      <c r="R55" s="27">
        <f t="shared" si="9"/>
        <v>365452</v>
      </c>
      <c r="S55" s="27">
        <f t="shared" si="9"/>
        <v>435441</v>
      </c>
      <c r="T55" s="27">
        <f t="shared" si="9"/>
        <v>3420128</v>
      </c>
      <c r="U55" s="27">
        <f t="shared" si="9"/>
        <v>1524861</v>
      </c>
      <c r="V55" s="27">
        <f t="shared" si="9"/>
        <v>2287871</v>
      </c>
      <c r="W55" s="27">
        <f t="shared" si="9"/>
        <v>203351</v>
      </c>
      <c r="X55" s="27">
        <f t="shared" si="9"/>
        <v>946026</v>
      </c>
      <c r="Y55" s="27">
        <f t="shared" si="9"/>
        <v>888387</v>
      </c>
      <c r="Z55" s="27">
        <f t="shared" si="9"/>
        <v>1402150</v>
      </c>
      <c r="AA55" s="27">
        <f t="shared" si="9"/>
        <v>3614562</v>
      </c>
      <c r="AB55" s="27">
        <f t="shared" si="9"/>
        <v>0</v>
      </c>
      <c r="AC55" s="27">
        <f t="shared" si="9"/>
        <v>0</v>
      </c>
      <c r="AD55" s="27">
        <f t="shared" si="9"/>
        <v>864000</v>
      </c>
      <c r="AE55" s="27">
        <f t="shared" si="9"/>
        <v>0</v>
      </c>
      <c r="AF55" s="27">
        <f t="shared" si="9"/>
        <v>562685</v>
      </c>
      <c r="AG55" s="27">
        <f t="shared" si="9"/>
        <v>0</v>
      </c>
      <c r="AH55" s="27">
        <f t="shared" si="9"/>
        <v>0</v>
      </c>
      <c r="AI55" s="27">
        <f t="shared" si="9"/>
        <v>0</v>
      </c>
      <c r="AJ55" s="27">
        <f t="shared" si="9"/>
        <v>0</v>
      </c>
      <c r="AK55" s="27">
        <f t="shared" si="9"/>
        <v>0</v>
      </c>
      <c r="AL55" s="27">
        <f t="shared" si="9"/>
        <v>2522457</v>
      </c>
      <c r="AM55" s="27">
        <f t="shared" si="9"/>
        <v>1325782</v>
      </c>
      <c r="AN55" s="27">
        <f t="shared" si="9"/>
        <v>0</v>
      </c>
      <c r="AO55" s="27">
        <f t="shared" si="9"/>
        <v>1059533</v>
      </c>
      <c r="AP55" s="27">
        <f t="shared" si="9"/>
        <v>937583</v>
      </c>
      <c r="AQ55" s="27">
        <f t="shared" si="9"/>
        <v>710474</v>
      </c>
      <c r="AR55" s="27">
        <f t="shared" si="9"/>
        <v>826147</v>
      </c>
      <c r="AS55" s="27">
        <f t="shared" si="9"/>
        <v>1173348</v>
      </c>
      <c r="AT55" s="27">
        <f t="shared" si="9"/>
        <v>668749</v>
      </c>
      <c r="AU55" s="27">
        <f t="shared" si="9"/>
        <v>3193184</v>
      </c>
      <c r="AV55" s="27">
        <f t="shared" si="9"/>
        <v>698414</v>
      </c>
      <c r="AW55" s="27">
        <f t="shared" si="9"/>
        <v>797576</v>
      </c>
      <c r="AX55" s="27">
        <f t="shared" si="9"/>
        <v>806497</v>
      </c>
      <c r="AY55" s="27">
        <f t="shared" si="9"/>
        <v>763642</v>
      </c>
      <c r="AZ55" s="27">
        <f t="shared" si="9"/>
        <v>2542038</v>
      </c>
      <c r="BA55" s="27">
        <f t="shared" si="9"/>
        <v>1814687</v>
      </c>
      <c r="BB55" s="27">
        <f t="shared" si="9"/>
        <v>272948</v>
      </c>
      <c r="BC55" s="27">
        <f t="shared" si="9"/>
        <v>1289700</v>
      </c>
      <c r="BD55" s="27">
        <f t="shared" si="9"/>
        <v>1244839</v>
      </c>
      <c r="BE55" s="27">
        <f t="shared" si="9"/>
        <v>916508</v>
      </c>
      <c r="BF55" s="27">
        <f t="shared" si="9"/>
        <v>787108</v>
      </c>
      <c r="BG55" s="27">
        <f t="shared" si="9"/>
        <v>0</v>
      </c>
      <c r="BH55" s="27">
        <f t="shared" si="9"/>
        <v>851283</v>
      </c>
      <c r="BI55" s="27">
        <f t="shared" si="9"/>
        <v>792143</v>
      </c>
      <c r="BJ55" s="27">
        <f t="shared" si="9"/>
        <v>0</v>
      </c>
      <c r="BK55" s="27">
        <f t="shared" si="9"/>
        <v>0</v>
      </c>
      <c r="BL55" s="27">
        <f t="shared" si="9"/>
        <v>713969</v>
      </c>
      <c r="BM55" s="27">
        <f t="shared" si="9"/>
        <v>730233</v>
      </c>
      <c r="BN55" s="27">
        <f t="shared" si="9"/>
        <v>1236020</v>
      </c>
      <c r="BO55" s="27">
        <f t="shared" si="9"/>
        <v>1525784</v>
      </c>
      <c r="BP55" s="27">
        <f t="shared" si="9"/>
        <v>662978</v>
      </c>
      <c r="BQ55" s="27">
        <f t="shared" si="9"/>
        <v>1274950</v>
      </c>
      <c r="BR55" s="27">
        <f t="shared" si="9"/>
        <v>4167963</v>
      </c>
      <c r="BS55" s="27">
        <f t="shared" ref="BS55:CZ55" si="10">SUM(BS25)</f>
        <v>1406681</v>
      </c>
      <c r="BT55" s="27">
        <f t="shared" si="10"/>
        <v>477832</v>
      </c>
      <c r="BU55" s="27">
        <f t="shared" si="10"/>
        <v>611775</v>
      </c>
      <c r="BV55" s="27">
        <f t="shared" si="10"/>
        <v>637975</v>
      </c>
      <c r="BW55" s="27">
        <f t="shared" si="10"/>
        <v>1499458</v>
      </c>
      <c r="BX55" s="27">
        <f t="shared" si="10"/>
        <v>513605</v>
      </c>
      <c r="BY55" s="27">
        <f t="shared" si="10"/>
        <v>359535</v>
      </c>
      <c r="BZ55" s="27">
        <f t="shared" si="10"/>
        <v>727949</v>
      </c>
      <c r="CA55" s="27">
        <f t="shared" si="10"/>
        <v>639016</v>
      </c>
      <c r="CB55" s="27">
        <f t="shared" si="10"/>
        <v>1218986</v>
      </c>
      <c r="CC55" s="27">
        <f t="shared" si="10"/>
        <v>691589</v>
      </c>
      <c r="CD55" s="27">
        <f t="shared" si="10"/>
        <v>945219</v>
      </c>
      <c r="CE55" s="27">
        <f t="shared" si="10"/>
        <v>597513</v>
      </c>
      <c r="CF55" s="27">
        <f t="shared" si="10"/>
        <v>704252</v>
      </c>
      <c r="CG55" s="27">
        <f t="shared" si="10"/>
        <v>913364</v>
      </c>
      <c r="CH55" s="27">
        <f t="shared" si="10"/>
        <v>1102297</v>
      </c>
      <c r="CI55" s="27">
        <f t="shared" si="10"/>
        <v>607878</v>
      </c>
      <c r="CJ55" s="27">
        <f t="shared" si="10"/>
        <v>1574273</v>
      </c>
      <c r="CK55" s="27">
        <f t="shared" si="10"/>
        <v>1179942</v>
      </c>
      <c r="CL55" s="27">
        <f t="shared" si="10"/>
        <v>1101303</v>
      </c>
      <c r="CM55" s="27">
        <f t="shared" si="10"/>
        <v>657683</v>
      </c>
      <c r="CN55" s="27">
        <f t="shared" si="10"/>
        <v>895327</v>
      </c>
      <c r="CO55" s="27">
        <f t="shared" si="10"/>
        <v>760583</v>
      </c>
      <c r="CP55" s="27">
        <f t="shared" si="10"/>
        <v>539083</v>
      </c>
      <c r="CQ55" s="27">
        <f t="shared" si="10"/>
        <v>777967</v>
      </c>
      <c r="CR55" s="27">
        <f t="shared" si="10"/>
        <v>922919</v>
      </c>
      <c r="CS55" s="27">
        <f t="shared" si="10"/>
        <v>897635</v>
      </c>
      <c r="CT55" s="27">
        <f t="shared" si="10"/>
        <v>0</v>
      </c>
      <c r="CU55" s="27">
        <f t="shared" si="10"/>
        <v>1862081</v>
      </c>
      <c r="CV55" s="27">
        <f t="shared" si="10"/>
        <v>763638</v>
      </c>
      <c r="CW55" s="27">
        <f t="shared" si="10"/>
        <v>0</v>
      </c>
      <c r="CX55" s="27">
        <f t="shared" si="10"/>
        <v>0</v>
      </c>
      <c r="CY55" s="27">
        <f t="shared" si="10"/>
        <v>0</v>
      </c>
      <c r="CZ55" s="27">
        <f t="shared" si="10"/>
        <v>0</v>
      </c>
      <c r="DA55" s="27">
        <f>SUM(DA25)</f>
        <v>93322420</v>
      </c>
      <c r="DB55" s="1">
        <f>SUM(C55:CZ55)</f>
        <v>93322420</v>
      </c>
      <c r="DC55" s="1">
        <f t="shared" si="7"/>
        <v>0</v>
      </c>
    </row>
    <row r="56" spans="2:107">
      <c r="B56" s="9" t="s">
        <v>96</v>
      </c>
      <c r="C56" s="19">
        <f>SUM(C26)</f>
        <v>3900000</v>
      </c>
      <c r="D56" s="19">
        <f t="shared" si="8"/>
        <v>0</v>
      </c>
      <c r="E56" s="19">
        <f t="shared" si="8"/>
        <v>0</v>
      </c>
      <c r="F56" s="19">
        <f t="shared" si="8"/>
        <v>0</v>
      </c>
      <c r="G56" s="19">
        <f t="shared" ref="G56:BR56" si="11">SUM(G26)</f>
        <v>4932000</v>
      </c>
      <c r="H56" s="19">
        <f t="shared" si="11"/>
        <v>8220000</v>
      </c>
      <c r="I56" s="19">
        <f t="shared" si="11"/>
        <v>2713200</v>
      </c>
      <c r="J56" s="19">
        <f t="shared" si="11"/>
        <v>2991000</v>
      </c>
      <c r="K56" s="19">
        <f t="shared" si="11"/>
        <v>3180000</v>
      </c>
      <c r="L56" s="19">
        <f t="shared" si="11"/>
        <v>0</v>
      </c>
      <c r="M56" s="19">
        <f t="shared" si="11"/>
        <v>3687300</v>
      </c>
      <c r="N56" s="19">
        <f t="shared" si="11"/>
        <v>4998000</v>
      </c>
      <c r="O56" s="19">
        <f t="shared" si="11"/>
        <v>2280000</v>
      </c>
      <c r="P56" s="19">
        <f t="shared" si="11"/>
        <v>4502400</v>
      </c>
      <c r="Q56" s="19">
        <f t="shared" si="11"/>
        <v>4788000</v>
      </c>
      <c r="R56" s="19">
        <f t="shared" si="11"/>
        <v>1585800</v>
      </c>
      <c r="S56" s="19">
        <f t="shared" si="11"/>
        <v>1500000</v>
      </c>
      <c r="T56" s="19">
        <f t="shared" si="11"/>
        <v>2031000</v>
      </c>
      <c r="U56" s="19">
        <f t="shared" si="11"/>
        <v>9804695</v>
      </c>
      <c r="V56" s="19">
        <f t="shared" si="11"/>
        <v>14966490</v>
      </c>
      <c r="W56" s="19">
        <f t="shared" si="11"/>
        <v>600000</v>
      </c>
      <c r="X56" s="19">
        <f t="shared" si="11"/>
        <v>1104630</v>
      </c>
      <c r="Y56" s="19">
        <f t="shared" si="11"/>
        <v>1302600</v>
      </c>
      <c r="Z56" s="19">
        <f t="shared" si="11"/>
        <v>2864400</v>
      </c>
      <c r="AA56" s="19">
        <f t="shared" si="11"/>
        <v>5490000</v>
      </c>
      <c r="AB56" s="19">
        <f t="shared" si="11"/>
        <v>0</v>
      </c>
      <c r="AC56" s="19">
        <f t="shared" si="11"/>
        <v>0</v>
      </c>
      <c r="AD56" s="19">
        <f t="shared" si="11"/>
        <v>793650</v>
      </c>
      <c r="AE56" s="19">
        <f t="shared" si="11"/>
        <v>0</v>
      </c>
      <c r="AF56" s="19">
        <f t="shared" si="11"/>
        <v>1308000</v>
      </c>
      <c r="AG56" s="19">
        <f t="shared" si="11"/>
        <v>0</v>
      </c>
      <c r="AH56" s="19">
        <f t="shared" si="11"/>
        <v>0</v>
      </c>
      <c r="AI56" s="19">
        <f t="shared" si="11"/>
        <v>0</v>
      </c>
      <c r="AJ56" s="19">
        <f t="shared" si="11"/>
        <v>755196</v>
      </c>
      <c r="AK56" s="19">
        <f t="shared" si="11"/>
        <v>0</v>
      </c>
      <c r="AL56" s="19">
        <f t="shared" si="11"/>
        <v>2718000</v>
      </c>
      <c r="AM56" s="19">
        <f t="shared" si="11"/>
        <v>1567230</v>
      </c>
      <c r="AN56" s="19">
        <f t="shared" si="11"/>
        <v>0</v>
      </c>
      <c r="AO56" s="19">
        <f t="shared" si="11"/>
        <v>1158000</v>
      </c>
      <c r="AP56" s="19">
        <f t="shared" si="11"/>
        <v>1374200</v>
      </c>
      <c r="AQ56" s="19">
        <f t="shared" si="11"/>
        <v>865704</v>
      </c>
      <c r="AR56" s="19">
        <f t="shared" si="11"/>
        <v>1547400</v>
      </c>
      <c r="AS56" s="19">
        <f t="shared" si="11"/>
        <v>1589304</v>
      </c>
      <c r="AT56" s="19">
        <f t="shared" si="11"/>
        <v>1362000</v>
      </c>
      <c r="AU56" s="19">
        <f t="shared" si="11"/>
        <v>4726748</v>
      </c>
      <c r="AV56" s="19">
        <f t="shared" si="11"/>
        <v>1248000</v>
      </c>
      <c r="AW56" s="19">
        <f t="shared" si="11"/>
        <v>1338000</v>
      </c>
      <c r="AX56" s="19">
        <f t="shared" si="11"/>
        <v>1461000</v>
      </c>
      <c r="AY56" s="19">
        <f t="shared" si="11"/>
        <v>1320000</v>
      </c>
      <c r="AZ56" s="19">
        <f t="shared" si="11"/>
        <v>3607800</v>
      </c>
      <c r="BA56" s="19">
        <f t="shared" si="11"/>
        <v>3303600</v>
      </c>
      <c r="BB56" s="19">
        <f t="shared" si="11"/>
        <v>646214</v>
      </c>
      <c r="BC56" s="19">
        <f t="shared" si="11"/>
        <v>6136071</v>
      </c>
      <c r="BD56" s="19">
        <f t="shared" si="11"/>
        <v>2132400</v>
      </c>
      <c r="BE56" s="19">
        <f t="shared" si="11"/>
        <v>1170000</v>
      </c>
      <c r="BF56" s="19">
        <f t="shared" si="11"/>
        <v>1393000</v>
      </c>
      <c r="BG56" s="19">
        <f t="shared" si="11"/>
        <v>0</v>
      </c>
      <c r="BH56" s="19">
        <f t="shared" si="11"/>
        <v>1440000</v>
      </c>
      <c r="BI56" s="19">
        <f t="shared" si="11"/>
        <v>2154000</v>
      </c>
      <c r="BJ56" s="19">
        <f t="shared" si="11"/>
        <v>1644780</v>
      </c>
      <c r="BK56" s="19">
        <f t="shared" si="11"/>
        <v>1807800</v>
      </c>
      <c r="BL56" s="19">
        <f t="shared" si="11"/>
        <v>1144080</v>
      </c>
      <c r="BM56" s="19">
        <f t="shared" si="11"/>
        <v>1734000</v>
      </c>
      <c r="BN56" s="19">
        <f t="shared" si="11"/>
        <v>2046000</v>
      </c>
      <c r="BO56" s="19">
        <f t="shared" si="11"/>
        <v>2672106</v>
      </c>
      <c r="BP56" s="19">
        <f t="shared" si="11"/>
        <v>1229400</v>
      </c>
      <c r="BQ56" s="19">
        <f t="shared" si="11"/>
        <v>1131000</v>
      </c>
      <c r="BR56" s="19">
        <f t="shared" si="11"/>
        <v>10254594</v>
      </c>
      <c r="BS56" s="19">
        <f t="shared" ref="BS56:CZ56" si="12">SUM(BS26)</f>
        <v>8133306</v>
      </c>
      <c r="BT56" s="19">
        <f t="shared" si="12"/>
        <v>1230000</v>
      </c>
      <c r="BU56" s="19">
        <f t="shared" si="12"/>
        <v>1446600</v>
      </c>
      <c r="BV56" s="19">
        <f t="shared" si="12"/>
        <v>1562154</v>
      </c>
      <c r="BW56" s="19">
        <f t="shared" si="12"/>
        <v>4221600</v>
      </c>
      <c r="BX56" s="19">
        <f t="shared" si="12"/>
        <v>1411320</v>
      </c>
      <c r="BY56" s="19">
        <f t="shared" si="12"/>
        <v>1217172</v>
      </c>
      <c r="BZ56" s="19">
        <f t="shared" si="12"/>
        <v>1923354</v>
      </c>
      <c r="CA56" s="19">
        <f t="shared" si="12"/>
        <v>1717116</v>
      </c>
      <c r="CB56" s="19">
        <f t="shared" si="12"/>
        <v>3036000</v>
      </c>
      <c r="CC56" s="19">
        <f t="shared" si="12"/>
        <v>1907198</v>
      </c>
      <c r="CD56" s="19">
        <f t="shared" si="12"/>
        <v>2266785</v>
      </c>
      <c r="CE56" s="19">
        <f t="shared" si="12"/>
        <v>1170000</v>
      </c>
      <c r="CF56" s="19">
        <f t="shared" si="12"/>
        <v>1318134</v>
      </c>
      <c r="CG56" s="19">
        <f t="shared" si="12"/>
        <v>1186680</v>
      </c>
      <c r="CH56" s="19">
        <f t="shared" si="12"/>
        <v>1549890</v>
      </c>
      <c r="CI56" s="19">
        <f t="shared" si="12"/>
        <v>1015800</v>
      </c>
      <c r="CJ56" s="19">
        <f t="shared" si="12"/>
        <v>2427102</v>
      </c>
      <c r="CK56" s="19">
        <f t="shared" si="12"/>
        <v>2058582</v>
      </c>
      <c r="CL56" s="19">
        <f t="shared" si="12"/>
        <v>3664080</v>
      </c>
      <c r="CM56" s="19">
        <f t="shared" si="12"/>
        <v>1314906</v>
      </c>
      <c r="CN56" s="19">
        <f t="shared" si="12"/>
        <v>2401866</v>
      </c>
      <c r="CO56" s="19">
        <f t="shared" si="12"/>
        <v>1580976</v>
      </c>
      <c r="CP56" s="19">
        <f t="shared" si="12"/>
        <v>1315830</v>
      </c>
      <c r="CQ56" s="19">
        <f t="shared" si="12"/>
        <v>1184400</v>
      </c>
      <c r="CR56" s="19">
        <f t="shared" si="12"/>
        <v>1733268</v>
      </c>
      <c r="CS56" s="19">
        <f t="shared" si="12"/>
        <v>1285380</v>
      </c>
      <c r="CT56" s="19">
        <f t="shared" si="12"/>
        <v>643200</v>
      </c>
      <c r="CU56" s="19">
        <f t="shared" si="12"/>
        <v>7680000</v>
      </c>
      <c r="CV56" s="19">
        <f t="shared" si="12"/>
        <v>2658000</v>
      </c>
      <c r="CW56" s="19">
        <f t="shared" si="12"/>
        <v>0</v>
      </c>
      <c r="CX56" s="19">
        <f t="shared" si="12"/>
        <v>0</v>
      </c>
      <c r="CY56" s="19">
        <f t="shared" si="12"/>
        <v>0</v>
      </c>
      <c r="CZ56" s="19">
        <f t="shared" si="12"/>
        <v>0</v>
      </c>
      <c r="DA56" s="19">
        <f>SUM(DA26)</f>
        <v>224481491</v>
      </c>
      <c r="DB56" s="1">
        <f t="shared" si="6"/>
        <v>224481491</v>
      </c>
      <c r="DC56" s="1">
        <f t="shared" si="7"/>
        <v>0</v>
      </c>
    </row>
    <row r="57" spans="2:107">
      <c r="B57" s="9" t="s">
        <v>97</v>
      </c>
      <c r="C57" s="19">
        <f>SUM(C32)</f>
        <v>5044456</v>
      </c>
      <c r="D57" s="19">
        <f>SUM(D28)</f>
        <v>0</v>
      </c>
      <c r="E57" s="19">
        <f>SUM(E28)</f>
        <v>0</v>
      </c>
      <c r="F57" s="19">
        <f>SUM(F28)</f>
        <v>0</v>
      </c>
      <c r="G57" s="19">
        <f t="shared" ref="G57:BR57" si="13">SUM(G32)</f>
        <v>5223904</v>
      </c>
      <c r="H57" s="19">
        <f t="shared" si="13"/>
        <v>6190668</v>
      </c>
      <c r="I57" s="19">
        <f t="shared" si="13"/>
        <v>6951862</v>
      </c>
      <c r="J57" s="19">
        <f t="shared" si="13"/>
        <v>7663476</v>
      </c>
      <c r="K57" s="19">
        <f t="shared" si="13"/>
        <v>2546358</v>
      </c>
      <c r="L57" s="19">
        <f t="shared" si="13"/>
        <v>5184285</v>
      </c>
      <c r="M57" s="19">
        <f t="shared" si="13"/>
        <v>5188774</v>
      </c>
      <c r="N57" s="19">
        <f t="shared" si="13"/>
        <v>8776536</v>
      </c>
      <c r="O57" s="19">
        <f t="shared" si="13"/>
        <v>2956000</v>
      </c>
      <c r="P57" s="19">
        <f t="shared" si="13"/>
        <v>4069938</v>
      </c>
      <c r="Q57" s="19">
        <f t="shared" si="13"/>
        <v>7218000</v>
      </c>
      <c r="R57" s="19">
        <f t="shared" si="13"/>
        <v>2442362</v>
      </c>
      <c r="S57" s="19">
        <f t="shared" si="13"/>
        <v>2815464</v>
      </c>
      <c r="T57" s="19">
        <f t="shared" si="13"/>
        <v>4059254</v>
      </c>
      <c r="U57" s="19">
        <f t="shared" si="13"/>
        <v>7656000</v>
      </c>
      <c r="V57" s="19">
        <f t="shared" si="13"/>
        <v>8113373</v>
      </c>
      <c r="W57" s="19">
        <f t="shared" si="13"/>
        <v>809534</v>
      </c>
      <c r="X57" s="19">
        <f t="shared" si="13"/>
        <v>3904030</v>
      </c>
      <c r="Y57" s="19">
        <f t="shared" si="13"/>
        <v>2264000</v>
      </c>
      <c r="Z57" s="19">
        <f t="shared" si="13"/>
        <v>2658120</v>
      </c>
      <c r="AA57" s="19">
        <f t="shared" si="13"/>
        <v>0</v>
      </c>
      <c r="AB57" s="19">
        <f t="shared" si="13"/>
        <v>0</v>
      </c>
      <c r="AC57" s="19">
        <f t="shared" si="13"/>
        <v>0</v>
      </c>
      <c r="AD57" s="19">
        <f t="shared" si="13"/>
        <v>790262</v>
      </c>
      <c r="AE57" s="19">
        <f t="shared" si="13"/>
        <v>0</v>
      </c>
      <c r="AF57" s="19">
        <f t="shared" si="13"/>
        <v>1078866</v>
      </c>
      <c r="AG57" s="19">
        <f t="shared" si="13"/>
        <v>0</v>
      </c>
      <c r="AH57" s="19">
        <f t="shared" si="13"/>
        <v>0</v>
      </c>
      <c r="AI57" s="19">
        <f t="shared" si="13"/>
        <v>0</v>
      </c>
      <c r="AJ57" s="19">
        <f t="shared" si="13"/>
        <v>1354708</v>
      </c>
      <c r="AK57" s="19">
        <f t="shared" si="13"/>
        <v>0</v>
      </c>
      <c r="AL57" s="19">
        <f t="shared" si="13"/>
        <v>7148000</v>
      </c>
      <c r="AM57" s="19">
        <f t="shared" si="13"/>
        <v>2723862</v>
      </c>
      <c r="AN57" s="19">
        <f t="shared" si="13"/>
        <v>0</v>
      </c>
      <c r="AO57" s="19">
        <f t="shared" si="13"/>
        <v>2097942</v>
      </c>
      <c r="AP57" s="19">
        <f t="shared" si="13"/>
        <v>1818854</v>
      </c>
      <c r="AQ57" s="19">
        <f t="shared" si="13"/>
        <v>974756</v>
      </c>
      <c r="AR57" s="19">
        <f t="shared" si="13"/>
        <v>1658032</v>
      </c>
      <c r="AS57" s="19">
        <f t="shared" si="13"/>
        <v>1924140</v>
      </c>
      <c r="AT57" s="19">
        <f t="shared" si="13"/>
        <v>1320038</v>
      </c>
      <c r="AU57" s="19">
        <f t="shared" si="13"/>
        <v>4181970</v>
      </c>
      <c r="AV57" s="19">
        <f t="shared" si="13"/>
        <v>1606000</v>
      </c>
      <c r="AW57" s="19">
        <f t="shared" si="13"/>
        <v>1448886</v>
      </c>
      <c r="AX57" s="19">
        <f t="shared" si="13"/>
        <v>1908200</v>
      </c>
      <c r="AY57" s="19">
        <f t="shared" si="13"/>
        <v>1540000</v>
      </c>
      <c r="AZ57" s="19">
        <f t="shared" si="13"/>
        <v>4576180</v>
      </c>
      <c r="BA57" s="19">
        <f t="shared" si="13"/>
        <v>3172715</v>
      </c>
      <c r="BB57" s="19">
        <f t="shared" si="13"/>
        <v>1799400</v>
      </c>
      <c r="BC57" s="19">
        <f t="shared" si="13"/>
        <v>6145000</v>
      </c>
      <c r="BD57" s="19">
        <f t="shared" si="13"/>
        <v>3857880</v>
      </c>
      <c r="BE57" s="19">
        <f t="shared" si="13"/>
        <v>3364000</v>
      </c>
      <c r="BF57" s="19">
        <f t="shared" si="13"/>
        <v>1418000</v>
      </c>
      <c r="BG57" s="19">
        <f t="shared" si="13"/>
        <v>0</v>
      </c>
      <c r="BH57" s="19">
        <f t="shared" si="13"/>
        <v>1224000</v>
      </c>
      <c r="BI57" s="19">
        <f t="shared" si="13"/>
        <v>2511700</v>
      </c>
      <c r="BJ57" s="19">
        <f t="shared" si="13"/>
        <v>1679326</v>
      </c>
      <c r="BK57" s="19">
        <f t="shared" si="13"/>
        <v>2344012</v>
      </c>
      <c r="BL57" s="19">
        <f t="shared" si="13"/>
        <v>1444566</v>
      </c>
      <c r="BM57" s="19">
        <f t="shared" si="13"/>
        <v>1495482</v>
      </c>
      <c r="BN57" s="19">
        <f t="shared" si="13"/>
        <v>2165166</v>
      </c>
      <c r="BO57" s="19">
        <f t="shared" si="13"/>
        <v>3055138</v>
      </c>
      <c r="BP57" s="19">
        <f t="shared" si="13"/>
        <v>1922900</v>
      </c>
      <c r="BQ57" s="19">
        <f t="shared" si="13"/>
        <v>1868514</v>
      </c>
      <c r="BR57" s="19">
        <f t="shared" si="13"/>
        <v>11835490</v>
      </c>
      <c r="BS57" s="19">
        <f t="shared" ref="BS57:CZ57" si="14">SUM(BS32)</f>
        <v>6556215</v>
      </c>
      <c r="BT57" s="19">
        <f t="shared" si="14"/>
        <v>1338769</v>
      </c>
      <c r="BU57" s="19">
        <f t="shared" si="14"/>
        <v>1899999</v>
      </c>
      <c r="BV57" s="19">
        <f t="shared" si="14"/>
        <v>1819492</v>
      </c>
      <c r="BW57" s="19">
        <f t="shared" si="14"/>
        <v>6087050</v>
      </c>
      <c r="BX57" s="19">
        <f t="shared" si="14"/>
        <v>1241293</v>
      </c>
      <c r="BY57" s="19">
        <f t="shared" si="14"/>
        <v>1114946</v>
      </c>
      <c r="BZ57" s="19">
        <f t="shared" si="14"/>
        <v>2193129</v>
      </c>
      <c r="CA57" s="19">
        <f t="shared" si="14"/>
        <v>1824731</v>
      </c>
      <c r="CB57" s="19">
        <f t="shared" si="14"/>
        <v>4425613</v>
      </c>
      <c r="CC57" s="19">
        <f t="shared" si="14"/>
        <v>1330000</v>
      </c>
      <c r="CD57" s="19">
        <f t="shared" si="14"/>
        <v>1504000</v>
      </c>
      <c r="CE57" s="19">
        <f t="shared" si="14"/>
        <v>1408322</v>
      </c>
      <c r="CF57" s="19">
        <f t="shared" si="14"/>
        <v>1600826</v>
      </c>
      <c r="CG57" s="19">
        <f t="shared" si="14"/>
        <v>1690100</v>
      </c>
      <c r="CH57" s="19">
        <f t="shared" si="14"/>
        <v>2925729</v>
      </c>
      <c r="CI57" s="19">
        <f t="shared" si="14"/>
        <v>1240029</v>
      </c>
      <c r="CJ57" s="19">
        <f t="shared" si="14"/>
        <v>3120000</v>
      </c>
      <c r="CK57" s="19">
        <f t="shared" si="14"/>
        <v>1696000</v>
      </c>
      <c r="CL57" s="19">
        <f t="shared" si="14"/>
        <v>1492194</v>
      </c>
      <c r="CM57" s="19">
        <f t="shared" si="14"/>
        <v>1347056</v>
      </c>
      <c r="CN57" s="19">
        <f t="shared" si="14"/>
        <v>2640866</v>
      </c>
      <c r="CO57" s="19">
        <f t="shared" si="14"/>
        <v>2472671</v>
      </c>
      <c r="CP57" s="19">
        <f t="shared" si="14"/>
        <v>1307716</v>
      </c>
      <c r="CQ57" s="19">
        <f t="shared" si="14"/>
        <v>1403498</v>
      </c>
      <c r="CR57" s="19">
        <f t="shared" si="14"/>
        <v>2798279</v>
      </c>
      <c r="CS57" s="19">
        <f t="shared" si="14"/>
        <v>795614</v>
      </c>
      <c r="CT57" s="19">
        <f t="shared" si="14"/>
        <v>1526973</v>
      </c>
      <c r="CU57" s="19">
        <f t="shared" si="14"/>
        <v>2022608</v>
      </c>
      <c r="CV57" s="19">
        <f t="shared" si="14"/>
        <v>861482</v>
      </c>
      <c r="CW57" s="19">
        <f t="shared" si="14"/>
        <v>3841510</v>
      </c>
      <c r="CX57" s="19">
        <f t="shared" si="14"/>
        <v>3318474</v>
      </c>
      <c r="CY57" s="19">
        <f t="shared" si="14"/>
        <v>4732800</v>
      </c>
      <c r="CZ57" s="19">
        <f t="shared" si="14"/>
        <v>6055334</v>
      </c>
      <c r="DA57" s="19">
        <f>SUM(DA32)</f>
        <v>272823697</v>
      </c>
      <c r="DB57" s="1">
        <f t="shared" si="6"/>
        <v>272823697</v>
      </c>
      <c r="DC57" s="1">
        <f t="shared" si="7"/>
        <v>0</v>
      </c>
    </row>
    <row r="58" spans="2:107">
      <c r="B58" s="9" t="s">
        <v>98</v>
      </c>
      <c r="C58" s="19">
        <f>SUM(C33+C35)</f>
        <v>22322000</v>
      </c>
      <c r="D58" s="19">
        <f>SUM(D29,D31)</f>
        <v>0</v>
      </c>
      <c r="E58" s="19">
        <f>SUM(E29,E31)</f>
        <v>0</v>
      </c>
      <c r="F58" s="19">
        <f>SUM(F29,F31)</f>
        <v>0</v>
      </c>
      <c r="G58" s="19">
        <f t="shared" ref="G58:BR58" si="15">SUM(G33+G35)</f>
        <v>1095000</v>
      </c>
      <c r="H58" s="19">
        <f t="shared" si="15"/>
        <v>7896000</v>
      </c>
      <c r="I58" s="19">
        <f t="shared" si="15"/>
        <v>1011000</v>
      </c>
      <c r="J58" s="19">
        <f t="shared" si="15"/>
        <v>7997901</v>
      </c>
      <c r="K58" s="19">
        <f t="shared" si="15"/>
        <v>3589910</v>
      </c>
      <c r="L58" s="19">
        <f t="shared" si="15"/>
        <v>3778834</v>
      </c>
      <c r="M58" s="19">
        <f t="shared" si="15"/>
        <v>2992000</v>
      </c>
      <c r="N58" s="19">
        <f t="shared" si="15"/>
        <v>5253400</v>
      </c>
      <c r="O58" s="19">
        <f t="shared" si="15"/>
        <v>560800</v>
      </c>
      <c r="P58" s="19">
        <f t="shared" si="15"/>
        <v>0</v>
      </c>
      <c r="Q58" s="19">
        <f t="shared" si="15"/>
        <v>2364400</v>
      </c>
      <c r="R58" s="19">
        <f t="shared" si="15"/>
        <v>3220500</v>
      </c>
      <c r="S58" s="19">
        <f t="shared" si="15"/>
        <v>34679551</v>
      </c>
      <c r="T58" s="19">
        <f t="shared" si="15"/>
        <v>250000</v>
      </c>
      <c r="U58" s="19">
        <f t="shared" si="15"/>
        <v>1082000</v>
      </c>
      <c r="V58" s="19">
        <f t="shared" si="15"/>
        <v>0</v>
      </c>
      <c r="W58" s="19">
        <f t="shared" si="15"/>
        <v>381000</v>
      </c>
      <c r="X58" s="19">
        <f t="shared" si="15"/>
        <v>23435240</v>
      </c>
      <c r="Y58" s="19">
        <f t="shared" si="15"/>
        <v>1492700</v>
      </c>
      <c r="Z58" s="19">
        <f t="shared" si="15"/>
        <v>2749000</v>
      </c>
      <c r="AA58" s="19">
        <f t="shared" si="15"/>
        <v>1593300</v>
      </c>
      <c r="AB58" s="19">
        <f t="shared" si="15"/>
        <v>0</v>
      </c>
      <c r="AC58" s="19">
        <f t="shared" si="15"/>
        <v>0</v>
      </c>
      <c r="AD58" s="19">
        <f t="shared" si="15"/>
        <v>617200</v>
      </c>
      <c r="AE58" s="19">
        <f t="shared" si="15"/>
        <v>0</v>
      </c>
      <c r="AF58" s="19">
        <f t="shared" si="15"/>
        <v>1521290</v>
      </c>
      <c r="AG58" s="19">
        <f t="shared" si="15"/>
        <v>0</v>
      </c>
      <c r="AH58" s="19">
        <f t="shared" si="15"/>
        <v>0</v>
      </c>
      <c r="AI58" s="19">
        <f t="shared" si="15"/>
        <v>0</v>
      </c>
      <c r="AJ58" s="19">
        <f t="shared" si="15"/>
        <v>1688000</v>
      </c>
      <c r="AK58" s="19">
        <f t="shared" si="15"/>
        <v>0</v>
      </c>
      <c r="AL58" s="19">
        <f t="shared" si="15"/>
        <v>2618525</v>
      </c>
      <c r="AM58" s="19">
        <f t="shared" si="15"/>
        <v>2776698</v>
      </c>
      <c r="AN58" s="19">
        <f t="shared" si="15"/>
        <v>0</v>
      </c>
      <c r="AO58" s="19">
        <f t="shared" si="15"/>
        <v>1067146</v>
      </c>
      <c r="AP58" s="19">
        <f t="shared" si="15"/>
        <v>791694</v>
      </c>
      <c r="AQ58" s="19">
        <f t="shared" si="15"/>
        <v>405217</v>
      </c>
      <c r="AR58" s="19">
        <f t="shared" si="15"/>
        <v>826343</v>
      </c>
      <c r="AS58" s="19">
        <f t="shared" si="15"/>
        <v>823380</v>
      </c>
      <c r="AT58" s="19">
        <f t="shared" si="15"/>
        <v>1356079</v>
      </c>
      <c r="AU58" s="19">
        <f t="shared" si="15"/>
        <v>2149409</v>
      </c>
      <c r="AV58" s="19">
        <f t="shared" si="15"/>
        <v>607828</v>
      </c>
      <c r="AW58" s="19">
        <f t="shared" si="15"/>
        <v>507320</v>
      </c>
      <c r="AX58" s="19">
        <f t="shared" si="15"/>
        <v>345685</v>
      </c>
      <c r="AY58" s="19">
        <f t="shared" si="15"/>
        <v>977656</v>
      </c>
      <c r="AZ58" s="19">
        <f t="shared" si="15"/>
        <v>4144108</v>
      </c>
      <c r="BA58" s="19">
        <f t="shared" si="15"/>
        <v>2286504</v>
      </c>
      <c r="BB58" s="19">
        <f t="shared" si="15"/>
        <v>408868</v>
      </c>
      <c r="BC58" s="19">
        <f t="shared" si="15"/>
        <v>3345780</v>
      </c>
      <c r="BD58" s="19">
        <f t="shared" si="15"/>
        <v>3857152</v>
      </c>
      <c r="BE58" s="19">
        <f t="shared" si="15"/>
        <v>2017880</v>
      </c>
      <c r="BF58" s="19">
        <f t="shared" si="15"/>
        <v>1401443</v>
      </c>
      <c r="BG58" s="19">
        <f t="shared" si="15"/>
        <v>0</v>
      </c>
      <c r="BH58" s="19">
        <f t="shared" si="15"/>
        <v>13000</v>
      </c>
      <c r="BI58" s="19">
        <f t="shared" si="15"/>
        <v>4028550</v>
      </c>
      <c r="BJ58" s="19">
        <f t="shared" si="15"/>
        <v>559900</v>
      </c>
      <c r="BK58" s="19">
        <f t="shared" si="15"/>
        <v>683922</v>
      </c>
      <c r="BL58" s="19">
        <f t="shared" si="15"/>
        <v>674318</v>
      </c>
      <c r="BM58" s="19">
        <f t="shared" si="15"/>
        <v>397770</v>
      </c>
      <c r="BN58" s="19">
        <f t="shared" si="15"/>
        <v>2020667</v>
      </c>
      <c r="BO58" s="19">
        <f t="shared" si="15"/>
        <v>1365245</v>
      </c>
      <c r="BP58" s="19">
        <f t="shared" si="15"/>
        <v>410655</v>
      </c>
      <c r="BQ58" s="19">
        <f t="shared" si="15"/>
        <v>713745</v>
      </c>
      <c r="BR58" s="19">
        <f t="shared" si="15"/>
        <v>28849641</v>
      </c>
      <c r="BS58" s="19">
        <f t="shared" ref="BS58:CZ58" si="16">SUM(BS33+BS35)</f>
        <v>2552724</v>
      </c>
      <c r="BT58" s="19">
        <f t="shared" si="16"/>
        <v>1771900</v>
      </c>
      <c r="BU58" s="19">
        <f t="shared" si="16"/>
        <v>511448</v>
      </c>
      <c r="BV58" s="19">
        <f t="shared" si="16"/>
        <v>625796</v>
      </c>
      <c r="BW58" s="19">
        <f t="shared" si="16"/>
        <v>5930456</v>
      </c>
      <c r="BX58" s="19">
        <f t="shared" si="16"/>
        <v>898330</v>
      </c>
      <c r="BY58" s="19">
        <f t="shared" si="16"/>
        <v>268160</v>
      </c>
      <c r="BZ58" s="19">
        <f t="shared" si="16"/>
        <v>3365093</v>
      </c>
      <c r="CA58" s="19">
        <f t="shared" si="16"/>
        <v>492080</v>
      </c>
      <c r="CB58" s="19">
        <f t="shared" si="16"/>
        <v>1127013</v>
      </c>
      <c r="CC58" s="19">
        <f t="shared" si="16"/>
        <v>94457</v>
      </c>
      <c r="CD58" s="19">
        <f t="shared" si="16"/>
        <v>256883</v>
      </c>
      <c r="CE58" s="19">
        <f t="shared" si="16"/>
        <v>732649</v>
      </c>
      <c r="CF58" s="19">
        <f t="shared" si="16"/>
        <v>1086201</v>
      </c>
      <c r="CG58" s="19">
        <f t="shared" si="16"/>
        <v>1091748</v>
      </c>
      <c r="CH58" s="19">
        <f t="shared" si="16"/>
        <v>1332456</v>
      </c>
      <c r="CI58" s="19">
        <f t="shared" si="16"/>
        <v>648921</v>
      </c>
      <c r="CJ58" s="19">
        <f t="shared" si="16"/>
        <v>935717</v>
      </c>
      <c r="CK58" s="19">
        <f t="shared" si="16"/>
        <v>967659</v>
      </c>
      <c r="CL58" s="19">
        <f t="shared" si="16"/>
        <v>775024</v>
      </c>
      <c r="CM58" s="19">
        <f t="shared" si="16"/>
        <v>761734</v>
      </c>
      <c r="CN58" s="19">
        <f t="shared" si="16"/>
        <v>176850</v>
      </c>
      <c r="CO58" s="19">
        <f t="shared" si="16"/>
        <v>465900</v>
      </c>
      <c r="CP58" s="19">
        <f t="shared" si="16"/>
        <v>1032457</v>
      </c>
      <c r="CQ58" s="19">
        <f t="shared" si="16"/>
        <v>2098048</v>
      </c>
      <c r="CR58" s="19">
        <f t="shared" si="16"/>
        <v>129300</v>
      </c>
      <c r="CS58" s="19">
        <f t="shared" si="16"/>
        <v>676536</v>
      </c>
      <c r="CT58" s="19">
        <f t="shared" si="16"/>
        <v>720020</v>
      </c>
      <c r="CU58" s="19">
        <f t="shared" si="16"/>
        <v>955297</v>
      </c>
      <c r="CV58" s="19">
        <f t="shared" si="16"/>
        <v>279714</v>
      </c>
      <c r="CW58" s="19">
        <f t="shared" si="16"/>
        <v>0</v>
      </c>
      <c r="CX58" s="19">
        <f t="shared" si="16"/>
        <v>0</v>
      </c>
      <c r="CY58" s="19">
        <f t="shared" si="16"/>
        <v>0</v>
      </c>
      <c r="CZ58" s="19">
        <f t="shared" si="16"/>
        <v>0</v>
      </c>
      <c r="DA58" s="19">
        <f>SUM(DA33+DA35)</f>
        <v>236763725</v>
      </c>
      <c r="DB58" s="1">
        <f t="shared" si="6"/>
        <v>236763725</v>
      </c>
      <c r="DC58" s="1">
        <f t="shared" si="7"/>
        <v>0</v>
      </c>
    </row>
    <row r="59" spans="2:107">
      <c r="B59" s="6" t="s">
        <v>99</v>
      </c>
      <c r="C59" s="27">
        <f>SUM(C27:C31,C34,C36:C37,C39:C42,C44)</f>
        <v>4890799</v>
      </c>
      <c r="D59" s="27">
        <f>SUM(D24:D27,D30,D32:D33,D35:D39)</f>
        <v>0</v>
      </c>
      <c r="E59" s="27">
        <f>SUM(E24:E27,E30,E32:E33,E35:E39)</f>
        <v>0</v>
      </c>
      <c r="F59" s="27">
        <f>SUM(F24:F27,F30,F32:F33,F35:F39)</f>
        <v>0</v>
      </c>
      <c r="G59" s="27">
        <f t="shared" ref="G59:BR59" si="17">SUM(G27:G31,G34,G36:G37,G39:G42,G44)</f>
        <v>4895933</v>
      </c>
      <c r="H59" s="27">
        <f t="shared" si="17"/>
        <v>8512455</v>
      </c>
      <c r="I59" s="27">
        <f t="shared" si="17"/>
        <v>4912062</v>
      </c>
      <c r="J59" s="27">
        <f t="shared" si="17"/>
        <v>7776427</v>
      </c>
      <c r="K59" s="27">
        <f t="shared" si="17"/>
        <v>10669852</v>
      </c>
      <c r="L59" s="27">
        <f t="shared" si="17"/>
        <v>251241</v>
      </c>
      <c r="M59" s="27">
        <f t="shared" si="17"/>
        <v>5557766</v>
      </c>
      <c r="N59" s="27">
        <f t="shared" si="17"/>
        <v>5327379</v>
      </c>
      <c r="O59" s="27">
        <f t="shared" si="17"/>
        <v>2350908</v>
      </c>
      <c r="P59" s="27">
        <f t="shared" si="17"/>
        <v>322650</v>
      </c>
      <c r="Q59" s="27">
        <f t="shared" si="17"/>
        <v>7381849</v>
      </c>
      <c r="R59" s="27">
        <f t="shared" si="17"/>
        <v>3451581</v>
      </c>
      <c r="S59" s="27">
        <f t="shared" si="17"/>
        <v>3796654</v>
      </c>
      <c r="T59" s="27">
        <f t="shared" si="17"/>
        <v>8845364</v>
      </c>
      <c r="U59" s="27">
        <f t="shared" si="17"/>
        <v>9408523</v>
      </c>
      <c r="V59" s="27">
        <f t="shared" si="17"/>
        <v>8975047</v>
      </c>
      <c r="W59" s="27">
        <f t="shared" si="17"/>
        <v>1608487</v>
      </c>
      <c r="X59" s="27">
        <f t="shared" si="17"/>
        <v>4416784</v>
      </c>
      <c r="Y59" s="27">
        <f t="shared" si="17"/>
        <v>4363078</v>
      </c>
      <c r="Z59" s="27">
        <f t="shared" si="17"/>
        <v>8766917</v>
      </c>
      <c r="AA59" s="27">
        <f t="shared" si="17"/>
        <v>10193133</v>
      </c>
      <c r="AB59" s="27">
        <f t="shared" si="17"/>
        <v>0</v>
      </c>
      <c r="AC59" s="27">
        <f t="shared" si="17"/>
        <v>0</v>
      </c>
      <c r="AD59" s="27">
        <f t="shared" si="17"/>
        <v>803021</v>
      </c>
      <c r="AE59" s="27">
        <f t="shared" si="17"/>
        <v>0</v>
      </c>
      <c r="AF59" s="27">
        <f t="shared" si="17"/>
        <v>2552725</v>
      </c>
      <c r="AG59" s="27">
        <f t="shared" si="17"/>
        <v>0</v>
      </c>
      <c r="AH59" s="27">
        <f t="shared" si="17"/>
        <v>0</v>
      </c>
      <c r="AI59" s="27">
        <f t="shared" si="17"/>
        <v>0</v>
      </c>
      <c r="AJ59" s="27">
        <f t="shared" si="17"/>
        <v>1129408</v>
      </c>
      <c r="AK59" s="27">
        <f t="shared" si="17"/>
        <v>0</v>
      </c>
      <c r="AL59" s="27">
        <f t="shared" si="17"/>
        <v>7072533</v>
      </c>
      <c r="AM59" s="27">
        <f t="shared" si="17"/>
        <v>3661023</v>
      </c>
      <c r="AN59" s="27">
        <f t="shared" si="17"/>
        <v>0</v>
      </c>
      <c r="AO59" s="27">
        <f t="shared" si="17"/>
        <v>2044365</v>
      </c>
      <c r="AP59" s="27">
        <f t="shared" si="17"/>
        <v>2535630</v>
      </c>
      <c r="AQ59" s="27">
        <f t="shared" si="17"/>
        <v>2481549</v>
      </c>
      <c r="AR59" s="27">
        <f t="shared" si="17"/>
        <v>2321745</v>
      </c>
      <c r="AS59" s="27">
        <f t="shared" si="17"/>
        <v>2849142</v>
      </c>
      <c r="AT59" s="27">
        <f t="shared" si="17"/>
        <v>2017191</v>
      </c>
      <c r="AU59" s="27">
        <f t="shared" si="17"/>
        <v>4832282</v>
      </c>
      <c r="AV59" s="27">
        <f t="shared" si="17"/>
        <v>1836448</v>
      </c>
      <c r="AW59" s="27">
        <f t="shared" si="17"/>
        <v>2509812</v>
      </c>
      <c r="AX59" s="27">
        <f t="shared" si="17"/>
        <v>1274432</v>
      </c>
      <c r="AY59" s="27">
        <f t="shared" si="17"/>
        <v>2588022</v>
      </c>
      <c r="AZ59" s="27">
        <f t="shared" si="17"/>
        <v>12046113</v>
      </c>
      <c r="BA59" s="27">
        <f t="shared" si="17"/>
        <v>5861904</v>
      </c>
      <c r="BB59" s="27">
        <f t="shared" si="17"/>
        <v>937303</v>
      </c>
      <c r="BC59" s="27">
        <f t="shared" si="17"/>
        <v>2120772</v>
      </c>
      <c r="BD59" s="27">
        <f t="shared" si="17"/>
        <v>2201322</v>
      </c>
      <c r="BE59" s="27">
        <f t="shared" si="17"/>
        <v>2195444</v>
      </c>
      <c r="BF59" s="27">
        <f t="shared" si="17"/>
        <v>3291442</v>
      </c>
      <c r="BG59" s="27">
        <f t="shared" si="17"/>
        <v>0</v>
      </c>
      <c r="BH59" s="27">
        <f t="shared" si="17"/>
        <v>1012517</v>
      </c>
      <c r="BI59" s="27">
        <f t="shared" si="17"/>
        <v>1197580</v>
      </c>
      <c r="BJ59" s="27">
        <f t="shared" si="17"/>
        <v>831996</v>
      </c>
      <c r="BK59" s="27">
        <f t="shared" si="17"/>
        <v>1002307</v>
      </c>
      <c r="BL59" s="27">
        <f t="shared" si="17"/>
        <v>2235827</v>
      </c>
      <c r="BM59" s="27">
        <f t="shared" si="17"/>
        <v>1183649</v>
      </c>
      <c r="BN59" s="27">
        <f t="shared" si="17"/>
        <v>3120401</v>
      </c>
      <c r="BO59" s="27">
        <f t="shared" si="17"/>
        <v>4513281</v>
      </c>
      <c r="BP59" s="27">
        <f t="shared" si="17"/>
        <v>2630478</v>
      </c>
      <c r="BQ59" s="27">
        <f t="shared" si="17"/>
        <v>2877989</v>
      </c>
      <c r="BR59" s="27">
        <f t="shared" si="17"/>
        <v>22840596</v>
      </c>
      <c r="BS59" s="27">
        <f t="shared" ref="BS59:CZ59" si="18">SUM(BS27:BS31,BS34,BS36:BS37,BS39:BS42,BS44)</f>
        <v>7506249</v>
      </c>
      <c r="BT59" s="27">
        <f t="shared" si="18"/>
        <v>3325605</v>
      </c>
      <c r="BU59" s="27">
        <f t="shared" si="18"/>
        <v>2045334</v>
      </c>
      <c r="BV59" s="27">
        <f t="shared" si="18"/>
        <v>2698027</v>
      </c>
      <c r="BW59" s="27">
        <f t="shared" si="18"/>
        <v>7131278</v>
      </c>
      <c r="BX59" s="27">
        <f t="shared" si="18"/>
        <v>2557114</v>
      </c>
      <c r="BY59" s="27">
        <f t="shared" si="18"/>
        <v>935865</v>
      </c>
      <c r="BZ59" s="27">
        <f t="shared" si="18"/>
        <v>3708788</v>
      </c>
      <c r="CA59" s="27">
        <f t="shared" si="18"/>
        <v>3102077</v>
      </c>
      <c r="CB59" s="27">
        <f t="shared" si="18"/>
        <v>9767796</v>
      </c>
      <c r="CC59" s="27">
        <f t="shared" si="18"/>
        <v>1218123</v>
      </c>
      <c r="CD59" s="27">
        <f t="shared" si="18"/>
        <v>1551819</v>
      </c>
      <c r="CE59" s="27">
        <f t="shared" si="18"/>
        <v>2668905</v>
      </c>
      <c r="CF59" s="27">
        <f t="shared" si="18"/>
        <v>3919072</v>
      </c>
      <c r="CG59" s="27">
        <f t="shared" si="18"/>
        <v>2545978</v>
      </c>
      <c r="CH59" s="27">
        <f t="shared" si="18"/>
        <v>3498118</v>
      </c>
      <c r="CI59" s="27">
        <f t="shared" si="18"/>
        <v>3542035</v>
      </c>
      <c r="CJ59" s="27">
        <f t="shared" si="18"/>
        <v>6426403</v>
      </c>
      <c r="CK59" s="27">
        <f t="shared" si="18"/>
        <v>4092900</v>
      </c>
      <c r="CL59" s="27">
        <f t="shared" si="18"/>
        <v>3133220</v>
      </c>
      <c r="CM59" s="27">
        <f t="shared" si="18"/>
        <v>1615589</v>
      </c>
      <c r="CN59" s="27">
        <f t="shared" si="18"/>
        <v>2059333</v>
      </c>
      <c r="CO59" s="27">
        <f t="shared" si="18"/>
        <v>1589174</v>
      </c>
      <c r="CP59" s="27">
        <f t="shared" si="18"/>
        <v>3590035</v>
      </c>
      <c r="CQ59" s="27">
        <f t="shared" si="18"/>
        <v>2908288</v>
      </c>
      <c r="CR59" s="27">
        <f t="shared" si="18"/>
        <v>2352774</v>
      </c>
      <c r="CS59" s="27">
        <f t="shared" si="18"/>
        <v>3005785</v>
      </c>
      <c r="CT59" s="27">
        <f t="shared" si="18"/>
        <v>1257995</v>
      </c>
      <c r="CU59" s="27">
        <f t="shared" si="18"/>
        <v>5602565</v>
      </c>
      <c r="CV59" s="27">
        <f t="shared" si="18"/>
        <v>2870137</v>
      </c>
      <c r="CW59" s="27">
        <f t="shared" si="18"/>
        <v>645938</v>
      </c>
      <c r="CX59" s="27">
        <f t="shared" si="18"/>
        <v>630186</v>
      </c>
      <c r="CY59" s="27">
        <f t="shared" si="18"/>
        <v>698918</v>
      </c>
      <c r="CZ59" s="27">
        <f t="shared" si="18"/>
        <v>714038</v>
      </c>
      <c r="DA59" s="27">
        <f>SUM(DA27:DA31,DA34,DA36:DA37,DA39:DA42,DA44)</f>
        <v>346200599</v>
      </c>
      <c r="DB59" s="1">
        <f t="shared" si="6"/>
        <v>346200599</v>
      </c>
      <c r="DC59" s="1">
        <f t="shared" si="7"/>
        <v>0</v>
      </c>
    </row>
    <row r="60" spans="2:107">
      <c r="B60" s="25" t="s">
        <v>130</v>
      </c>
      <c r="C60" s="18">
        <f>SUM(C55:C59)</f>
        <v>37745876</v>
      </c>
      <c r="D60" s="18">
        <f t="shared" ref="D60:BO60" si="19">SUM(D55:D59)</f>
        <v>0</v>
      </c>
      <c r="E60" s="18">
        <f t="shared" si="19"/>
        <v>0</v>
      </c>
      <c r="F60" s="18">
        <f t="shared" si="19"/>
        <v>0</v>
      </c>
      <c r="G60" s="18">
        <f t="shared" si="19"/>
        <v>17660084</v>
      </c>
      <c r="H60" s="18">
        <f t="shared" si="19"/>
        <v>33190520</v>
      </c>
      <c r="I60" s="18">
        <f t="shared" si="19"/>
        <v>17236532</v>
      </c>
      <c r="J60" s="18">
        <f t="shared" si="19"/>
        <v>27838149</v>
      </c>
      <c r="K60" s="18">
        <f t="shared" si="19"/>
        <v>21503480</v>
      </c>
      <c r="L60" s="18">
        <f t="shared" si="19"/>
        <v>9214360</v>
      </c>
      <c r="M60" s="18">
        <f t="shared" si="19"/>
        <v>19097487</v>
      </c>
      <c r="N60" s="18">
        <f t="shared" si="19"/>
        <v>25516507</v>
      </c>
      <c r="O60" s="18">
        <f t="shared" si="19"/>
        <v>8548026</v>
      </c>
      <c r="P60" s="18">
        <f t="shared" si="19"/>
        <v>9351602</v>
      </c>
      <c r="Q60" s="18">
        <f t="shared" si="19"/>
        <v>22927711</v>
      </c>
      <c r="R60" s="18">
        <f t="shared" si="19"/>
        <v>11065695</v>
      </c>
      <c r="S60" s="18">
        <f t="shared" si="19"/>
        <v>43227110</v>
      </c>
      <c r="T60" s="18">
        <f t="shared" si="19"/>
        <v>18605746</v>
      </c>
      <c r="U60" s="18">
        <f t="shared" si="19"/>
        <v>29476079</v>
      </c>
      <c r="V60" s="18">
        <f t="shared" si="19"/>
        <v>34342781</v>
      </c>
      <c r="W60" s="18">
        <f t="shared" si="19"/>
        <v>3602372</v>
      </c>
      <c r="X60" s="18">
        <f t="shared" si="19"/>
        <v>33806710</v>
      </c>
      <c r="Y60" s="18">
        <f t="shared" si="19"/>
        <v>10310765</v>
      </c>
      <c r="Z60" s="18">
        <f t="shared" si="19"/>
        <v>18440587</v>
      </c>
      <c r="AA60" s="18">
        <f t="shared" si="19"/>
        <v>20890995</v>
      </c>
      <c r="AB60" s="18">
        <f t="shared" si="19"/>
        <v>0</v>
      </c>
      <c r="AC60" s="18">
        <f t="shared" si="19"/>
        <v>0</v>
      </c>
      <c r="AD60" s="18">
        <f t="shared" si="19"/>
        <v>3868133</v>
      </c>
      <c r="AE60" s="18">
        <f t="shared" si="19"/>
        <v>0</v>
      </c>
      <c r="AF60" s="18">
        <f t="shared" si="19"/>
        <v>7023566</v>
      </c>
      <c r="AG60" s="18">
        <f t="shared" si="19"/>
        <v>0</v>
      </c>
      <c r="AH60" s="18">
        <f t="shared" si="19"/>
        <v>0</v>
      </c>
      <c r="AI60" s="18">
        <f t="shared" si="19"/>
        <v>0</v>
      </c>
      <c r="AJ60" s="18">
        <f t="shared" si="19"/>
        <v>4927312</v>
      </c>
      <c r="AK60" s="18">
        <f t="shared" si="19"/>
        <v>0</v>
      </c>
      <c r="AL60" s="18">
        <f t="shared" si="19"/>
        <v>22079515</v>
      </c>
      <c r="AM60" s="18">
        <f t="shared" si="19"/>
        <v>12054595</v>
      </c>
      <c r="AN60" s="18">
        <f t="shared" si="19"/>
        <v>0</v>
      </c>
      <c r="AO60" s="18">
        <f t="shared" si="19"/>
        <v>7426986</v>
      </c>
      <c r="AP60" s="18">
        <f t="shared" si="19"/>
        <v>7457961</v>
      </c>
      <c r="AQ60" s="18">
        <f t="shared" si="19"/>
        <v>5437700</v>
      </c>
      <c r="AR60" s="18">
        <f t="shared" si="19"/>
        <v>7179667</v>
      </c>
      <c r="AS60" s="18">
        <f t="shared" si="19"/>
        <v>8359314</v>
      </c>
      <c r="AT60" s="18">
        <f t="shared" si="19"/>
        <v>6724057</v>
      </c>
      <c r="AU60" s="18">
        <f t="shared" si="19"/>
        <v>19083593</v>
      </c>
      <c r="AV60" s="18">
        <f t="shared" si="19"/>
        <v>5996690</v>
      </c>
      <c r="AW60" s="18">
        <f t="shared" si="19"/>
        <v>6601594</v>
      </c>
      <c r="AX60" s="18">
        <f t="shared" si="19"/>
        <v>5795814</v>
      </c>
      <c r="AY60" s="18">
        <f t="shared" si="19"/>
        <v>7189320</v>
      </c>
      <c r="AZ60" s="18">
        <f t="shared" si="19"/>
        <v>26916239</v>
      </c>
      <c r="BA60" s="18">
        <f t="shared" si="19"/>
        <v>16439410</v>
      </c>
      <c r="BB60" s="18">
        <f t="shared" si="19"/>
        <v>4064733</v>
      </c>
      <c r="BC60" s="18">
        <f t="shared" si="19"/>
        <v>19037323</v>
      </c>
      <c r="BD60" s="18">
        <f t="shared" si="19"/>
        <v>13293593</v>
      </c>
      <c r="BE60" s="18">
        <f t="shared" si="19"/>
        <v>9663832</v>
      </c>
      <c r="BF60" s="18">
        <f t="shared" si="19"/>
        <v>8290993</v>
      </c>
      <c r="BG60" s="18">
        <f t="shared" si="19"/>
        <v>0</v>
      </c>
      <c r="BH60" s="18">
        <f t="shared" si="19"/>
        <v>4540800</v>
      </c>
      <c r="BI60" s="18">
        <f t="shared" si="19"/>
        <v>10683973</v>
      </c>
      <c r="BJ60" s="18">
        <f t="shared" si="19"/>
        <v>4716002</v>
      </c>
      <c r="BK60" s="18">
        <f t="shared" si="19"/>
        <v>5838041</v>
      </c>
      <c r="BL60" s="18">
        <f t="shared" si="19"/>
        <v>6212760</v>
      </c>
      <c r="BM60" s="18">
        <f t="shared" si="19"/>
        <v>5541134</v>
      </c>
      <c r="BN60" s="18">
        <f t="shared" si="19"/>
        <v>10588254</v>
      </c>
      <c r="BO60" s="18">
        <f t="shared" si="19"/>
        <v>13131554</v>
      </c>
      <c r="BP60" s="18">
        <f t="shared" ref="BP60:CZ60" si="20">SUM(BP55:BP59)</f>
        <v>6856411</v>
      </c>
      <c r="BQ60" s="18">
        <f t="shared" si="20"/>
        <v>7866198</v>
      </c>
      <c r="BR60" s="18">
        <f t="shared" si="20"/>
        <v>77948284</v>
      </c>
      <c r="BS60" s="18">
        <f t="shared" si="20"/>
        <v>26155175</v>
      </c>
      <c r="BT60" s="18">
        <f t="shared" si="20"/>
        <v>8144106</v>
      </c>
      <c r="BU60" s="18">
        <f t="shared" si="20"/>
        <v>6515156</v>
      </c>
      <c r="BV60" s="18">
        <f t="shared" si="20"/>
        <v>7343444</v>
      </c>
      <c r="BW60" s="18">
        <f t="shared" si="20"/>
        <v>24869842</v>
      </c>
      <c r="BX60" s="18">
        <f t="shared" si="20"/>
        <v>6621662</v>
      </c>
      <c r="BY60" s="18">
        <f t="shared" si="20"/>
        <v>3895678</v>
      </c>
      <c r="BZ60" s="18">
        <f t="shared" si="20"/>
        <v>11918313</v>
      </c>
      <c r="CA60" s="18">
        <f t="shared" si="20"/>
        <v>7775020</v>
      </c>
      <c r="CB60" s="18">
        <f t="shared" si="20"/>
        <v>19575408</v>
      </c>
      <c r="CC60" s="18">
        <f t="shared" si="20"/>
        <v>5241367</v>
      </c>
      <c r="CD60" s="18">
        <f t="shared" si="20"/>
        <v>6524706</v>
      </c>
      <c r="CE60" s="18">
        <f t="shared" si="20"/>
        <v>6577389</v>
      </c>
      <c r="CF60" s="18">
        <f t="shared" si="20"/>
        <v>8628485</v>
      </c>
      <c r="CG60" s="18">
        <f t="shared" si="20"/>
        <v>7427870</v>
      </c>
      <c r="CH60" s="18">
        <f t="shared" si="20"/>
        <v>10408490</v>
      </c>
      <c r="CI60" s="18">
        <f t="shared" si="20"/>
        <v>7054663</v>
      </c>
      <c r="CJ60" s="18">
        <f t="shared" si="20"/>
        <v>14483495</v>
      </c>
      <c r="CK60" s="18">
        <f t="shared" si="20"/>
        <v>9995083</v>
      </c>
      <c r="CL60" s="18">
        <f t="shared" si="20"/>
        <v>10165821</v>
      </c>
      <c r="CM60" s="18">
        <f t="shared" si="20"/>
        <v>5696968</v>
      </c>
      <c r="CN60" s="18">
        <f t="shared" si="20"/>
        <v>8174242</v>
      </c>
      <c r="CO60" s="18">
        <f t="shared" si="20"/>
        <v>6869304</v>
      </c>
      <c r="CP60" s="18">
        <f t="shared" si="20"/>
        <v>7785121</v>
      </c>
      <c r="CQ60" s="18">
        <f t="shared" si="20"/>
        <v>8372201</v>
      </c>
      <c r="CR60" s="18">
        <f t="shared" si="20"/>
        <v>7936540</v>
      </c>
      <c r="CS60" s="18">
        <f t="shared" si="20"/>
        <v>6660950</v>
      </c>
      <c r="CT60" s="18">
        <f t="shared" si="20"/>
        <v>4148188</v>
      </c>
      <c r="CU60" s="18">
        <f t="shared" si="20"/>
        <v>18122551</v>
      </c>
      <c r="CV60" s="18">
        <f t="shared" si="20"/>
        <v>7432971</v>
      </c>
      <c r="CW60" s="18">
        <f t="shared" si="20"/>
        <v>4487448</v>
      </c>
      <c r="CX60" s="18">
        <f t="shared" si="20"/>
        <v>3948660</v>
      </c>
      <c r="CY60" s="18">
        <f t="shared" si="20"/>
        <v>5431718</v>
      </c>
      <c r="CZ60" s="18">
        <f t="shared" si="20"/>
        <v>6769372</v>
      </c>
      <c r="DA60" s="18">
        <f>SUM(DA55:DA59)</f>
        <v>1173591932</v>
      </c>
      <c r="DB60" s="1">
        <f t="shared" si="6"/>
        <v>1173591932</v>
      </c>
      <c r="DC60" s="1">
        <f t="shared" si="7"/>
        <v>0</v>
      </c>
    </row>
    <row r="61" spans="2:107">
      <c r="B61" s="25" t="s">
        <v>102</v>
      </c>
      <c r="C61" s="18">
        <f>SUM(C54-C60)</f>
        <v>17488539</v>
      </c>
      <c r="D61" s="18">
        <f t="shared" ref="D61:BO61" si="21">SUM(D54-D60)</f>
        <v>0</v>
      </c>
      <c r="E61" s="18">
        <f t="shared" si="21"/>
        <v>0</v>
      </c>
      <c r="F61" s="18">
        <f t="shared" si="21"/>
        <v>0</v>
      </c>
      <c r="G61" s="18">
        <f t="shared" si="21"/>
        <v>36783377</v>
      </c>
      <c r="H61" s="18">
        <f t="shared" si="21"/>
        <v>52855462</v>
      </c>
      <c r="I61" s="18">
        <f t="shared" si="21"/>
        <v>42473582</v>
      </c>
      <c r="J61" s="18">
        <f t="shared" si="21"/>
        <v>51579827</v>
      </c>
      <c r="K61" s="18">
        <f t="shared" si="21"/>
        <v>36170310</v>
      </c>
      <c r="L61" s="18">
        <f t="shared" si="21"/>
        <v>42107720</v>
      </c>
      <c r="M61" s="18">
        <f t="shared" si="21"/>
        <v>44354706</v>
      </c>
      <c r="N61" s="18">
        <f t="shared" si="21"/>
        <v>43281105</v>
      </c>
      <c r="O61" s="18">
        <f t="shared" si="21"/>
        <v>23960717</v>
      </c>
      <c r="P61" s="18">
        <f t="shared" si="21"/>
        <v>23188542</v>
      </c>
      <c r="Q61" s="18">
        <f t="shared" si="21"/>
        <v>61145071</v>
      </c>
      <c r="R61" s="18">
        <f t="shared" si="21"/>
        <v>20319124</v>
      </c>
      <c r="S61" s="18">
        <f t="shared" si="21"/>
        <v>-11354652</v>
      </c>
      <c r="T61" s="18">
        <f t="shared" si="21"/>
        <v>96394897</v>
      </c>
      <c r="U61" s="18">
        <f t="shared" si="21"/>
        <v>79951883</v>
      </c>
      <c r="V61" s="18">
        <f t="shared" si="21"/>
        <v>91492395</v>
      </c>
      <c r="W61" s="18">
        <f t="shared" si="21"/>
        <v>11113276</v>
      </c>
      <c r="X61" s="18">
        <f t="shared" si="21"/>
        <v>2177661</v>
      </c>
      <c r="Y61" s="18">
        <f t="shared" si="21"/>
        <v>27267612</v>
      </c>
      <c r="Z61" s="18">
        <f t="shared" si="21"/>
        <v>34972913</v>
      </c>
      <c r="AA61" s="18">
        <f t="shared" si="21"/>
        <v>188706165</v>
      </c>
      <c r="AB61" s="18">
        <f t="shared" si="21"/>
        <v>0</v>
      </c>
      <c r="AC61" s="18">
        <f t="shared" si="21"/>
        <v>0</v>
      </c>
      <c r="AD61" s="18">
        <f t="shared" si="21"/>
        <v>13438120</v>
      </c>
      <c r="AE61" s="18">
        <f t="shared" si="21"/>
        <v>0</v>
      </c>
      <c r="AF61" s="18">
        <f t="shared" si="21"/>
        <v>12224808</v>
      </c>
      <c r="AG61" s="18">
        <f t="shared" si="21"/>
        <v>0</v>
      </c>
      <c r="AH61" s="18">
        <f t="shared" si="21"/>
        <v>0</v>
      </c>
      <c r="AI61" s="18">
        <f t="shared" si="21"/>
        <v>0</v>
      </c>
      <c r="AJ61" s="18">
        <f t="shared" si="21"/>
        <v>18423603</v>
      </c>
      <c r="AK61" s="18">
        <f t="shared" si="21"/>
        <v>0</v>
      </c>
      <c r="AL61" s="18">
        <f t="shared" si="21"/>
        <v>92756274</v>
      </c>
      <c r="AM61" s="18">
        <f t="shared" si="21"/>
        <v>33704732</v>
      </c>
      <c r="AN61" s="18">
        <f t="shared" si="21"/>
        <v>0</v>
      </c>
      <c r="AO61" s="18">
        <f t="shared" si="21"/>
        <v>28717242</v>
      </c>
      <c r="AP61" s="18">
        <f t="shared" si="21"/>
        <v>23874699</v>
      </c>
      <c r="AQ61" s="18">
        <f t="shared" si="21"/>
        <v>19924256</v>
      </c>
      <c r="AR61" s="18">
        <f t="shared" si="21"/>
        <v>27169414</v>
      </c>
      <c r="AS61" s="18">
        <f t="shared" si="21"/>
        <v>31348690</v>
      </c>
      <c r="AT61" s="18">
        <f t="shared" si="21"/>
        <v>16005673</v>
      </c>
      <c r="AU61" s="18">
        <f t="shared" si="21"/>
        <v>89879706</v>
      </c>
      <c r="AV61" s="18">
        <f t="shared" si="21"/>
        <v>22345940</v>
      </c>
      <c r="AW61" s="18">
        <f t="shared" si="21"/>
        <v>26308330</v>
      </c>
      <c r="AX61" s="18">
        <f t="shared" si="21"/>
        <v>27018376</v>
      </c>
      <c r="AY61" s="18">
        <f t="shared" si="21"/>
        <v>25325299</v>
      </c>
      <c r="AZ61" s="18">
        <f t="shared" si="21"/>
        <v>84175504</v>
      </c>
      <c r="BA61" s="18">
        <f t="shared" si="21"/>
        <v>66676910</v>
      </c>
      <c r="BB61" s="18">
        <f t="shared" si="21"/>
        <v>7379796</v>
      </c>
      <c r="BC61" s="18">
        <f t="shared" si="21"/>
        <v>38245222</v>
      </c>
      <c r="BD61" s="18">
        <f t="shared" si="21"/>
        <v>41630301</v>
      </c>
      <c r="BE61" s="18">
        <f t="shared" si="21"/>
        <v>30901559</v>
      </c>
      <c r="BF61" s="18">
        <f t="shared" si="21"/>
        <v>26377931</v>
      </c>
      <c r="BG61" s="18">
        <f t="shared" si="21"/>
        <v>0</v>
      </c>
      <c r="BH61" s="18">
        <f t="shared" si="21"/>
        <v>29611045</v>
      </c>
      <c r="BI61" s="18">
        <f t="shared" si="21"/>
        <v>21969725</v>
      </c>
      <c r="BJ61" s="18">
        <f t="shared" si="21"/>
        <v>23739429</v>
      </c>
      <c r="BK61" s="18">
        <f t="shared" si="21"/>
        <v>30866105</v>
      </c>
      <c r="BL61" s="18">
        <f t="shared" si="21"/>
        <v>17998670</v>
      </c>
      <c r="BM61" s="18">
        <f t="shared" si="21"/>
        <v>19614560</v>
      </c>
      <c r="BN61" s="18">
        <f t="shared" si="21"/>
        <v>40412035</v>
      </c>
      <c r="BO61" s="18">
        <f t="shared" si="21"/>
        <v>48751758</v>
      </c>
      <c r="BP61" s="18">
        <f t="shared" ref="BP61:CZ61" si="22">SUM(BP54-BP60)</f>
        <v>21117223</v>
      </c>
      <c r="BQ61" s="18">
        <f t="shared" si="22"/>
        <v>25506178</v>
      </c>
      <c r="BR61" s="18">
        <f t="shared" si="22"/>
        <v>135049477</v>
      </c>
      <c r="BS61" s="18">
        <f t="shared" si="22"/>
        <v>58811264</v>
      </c>
      <c r="BT61" s="18">
        <f t="shared" si="22"/>
        <v>12835596</v>
      </c>
      <c r="BU61" s="18">
        <f t="shared" si="22"/>
        <v>19158059</v>
      </c>
      <c r="BV61" s="18">
        <f t="shared" si="22"/>
        <v>19499950</v>
      </c>
      <c r="BW61" s="18">
        <f t="shared" si="22"/>
        <v>52593888</v>
      </c>
      <c r="BX61" s="18">
        <f t="shared" si="22"/>
        <v>14734725</v>
      </c>
      <c r="BY61" s="18">
        <f t="shared" si="22"/>
        <v>8142822</v>
      </c>
      <c r="BZ61" s="18">
        <f t="shared" si="22"/>
        <v>16986603</v>
      </c>
      <c r="CA61" s="18">
        <f t="shared" si="22"/>
        <v>17252505</v>
      </c>
      <c r="CB61" s="18">
        <f t="shared" si="22"/>
        <v>60698948</v>
      </c>
      <c r="CC61" s="18">
        <f t="shared" si="22"/>
        <v>22950269</v>
      </c>
      <c r="CD61" s="18">
        <f t="shared" si="22"/>
        <v>25137060</v>
      </c>
      <c r="CE61" s="18">
        <f t="shared" si="22"/>
        <v>14271563</v>
      </c>
      <c r="CF61" s="18">
        <f t="shared" si="22"/>
        <v>23518772</v>
      </c>
      <c r="CG61" s="18">
        <f t="shared" si="22"/>
        <v>23837542</v>
      </c>
      <c r="CH61" s="18">
        <f t="shared" si="22"/>
        <v>35304010</v>
      </c>
      <c r="CI61" s="18">
        <f t="shared" si="22"/>
        <v>16622044</v>
      </c>
      <c r="CJ61" s="18">
        <f t="shared" si="22"/>
        <v>51195582</v>
      </c>
      <c r="CK61" s="18">
        <f t="shared" si="22"/>
        <v>30590438</v>
      </c>
      <c r="CL61" s="18">
        <f t="shared" si="22"/>
        <v>36591121</v>
      </c>
      <c r="CM61" s="18">
        <f t="shared" si="22"/>
        <v>16593315</v>
      </c>
      <c r="CN61" s="18">
        <f t="shared" si="22"/>
        <v>28942733</v>
      </c>
      <c r="CO61" s="18">
        <f t="shared" si="22"/>
        <v>24598874</v>
      </c>
      <c r="CP61" s="18">
        <f t="shared" si="22"/>
        <v>10255226</v>
      </c>
      <c r="CQ61" s="18">
        <f t="shared" si="22"/>
        <v>18048118</v>
      </c>
      <c r="CR61" s="18">
        <f t="shared" si="22"/>
        <v>29502652</v>
      </c>
      <c r="CS61" s="18">
        <f t="shared" si="22"/>
        <v>24760691</v>
      </c>
      <c r="CT61" s="18">
        <f t="shared" si="22"/>
        <v>13514382</v>
      </c>
      <c r="CU61" s="18">
        <f t="shared" si="22"/>
        <v>57833688</v>
      </c>
      <c r="CV61" s="18">
        <f t="shared" si="22"/>
        <v>23662733</v>
      </c>
      <c r="CW61" s="18">
        <f t="shared" si="22"/>
        <v>33132552</v>
      </c>
      <c r="CX61" s="18">
        <f t="shared" si="22"/>
        <v>27233340</v>
      </c>
      <c r="CY61" s="18">
        <f t="shared" si="22"/>
        <v>30304282</v>
      </c>
      <c r="CZ61" s="18">
        <f t="shared" si="22"/>
        <v>30080628</v>
      </c>
      <c r="DA61" s="18">
        <f>SUM(DA54-DA60)</f>
        <v>3164114797</v>
      </c>
      <c r="DB61" s="1">
        <f t="shared" si="6"/>
        <v>3164114797</v>
      </c>
      <c r="DC61" s="1">
        <f t="shared" si="7"/>
        <v>0</v>
      </c>
    </row>
    <row r="62" spans="2:107">
      <c r="B62" s="7" t="s">
        <v>100</v>
      </c>
      <c r="C62" s="18">
        <f>SUM(C38)</f>
        <v>5915695</v>
      </c>
      <c r="D62" s="18">
        <f>SUM(D34)</f>
        <v>0</v>
      </c>
      <c r="E62" s="18">
        <f>SUM(E34)</f>
        <v>0</v>
      </c>
      <c r="F62" s="18">
        <f>SUM(F34)</f>
        <v>0</v>
      </c>
      <c r="G62" s="18">
        <f t="shared" ref="G62:BR62" si="23">SUM(G38)</f>
        <v>7881292</v>
      </c>
      <c r="H62" s="18">
        <f t="shared" si="23"/>
        <v>15116491</v>
      </c>
      <c r="I62" s="18">
        <f t="shared" si="23"/>
        <v>6188489</v>
      </c>
      <c r="J62" s="18">
        <f t="shared" si="23"/>
        <v>5983640</v>
      </c>
      <c r="K62" s="18">
        <f t="shared" si="23"/>
        <v>7961425</v>
      </c>
      <c r="L62" s="18">
        <f t="shared" si="23"/>
        <v>15675878</v>
      </c>
      <c r="M62" s="18">
        <f t="shared" si="23"/>
        <v>10198271</v>
      </c>
      <c r="N62" s="18">
        <f t="shared" si="23"/>
        <v>7406536</v>
      </c>
      <c r="O62" s="18">
        <f t="shared" si="23"/>
        <v>4642047</v>
      </c>
      <c r="P62" s="18">
        <f t="shared" si="23"/>
        <v>3658561</v>
      </c>
      <c r="Q62" s="18">
        <f t="shared" si="23"/>
        <v>13574345</v>
      </c>
      <c r="R62" s="18">
        <f t="shared" si="23"/>
        <v>8124240</v>
      </c>
      <c r="S62" s="18">
        <f t="shared" si="23"/>
        <v>3454217</v>
      </c>
      <c r="T62" s="18">
        <f t="shared" si="23"/>
        <v>7690964</v>
      </c>
      <c r="U62" s="18">
        <f t="shared" si="23"/>
        <v>10755981</v>
      </c>
      <c r="V62" s="18">
        <f t="shared" si="23"/>
        <v>20940132</v>
      </c>
      <c r="W62" s="18">
        <f t="shared" si="23"/>
        <v>2204171</v>
      </c>
      <c r="X62" s="18">
        <f t="shared" si="23"/>
        <v>4958869</v>
      </c>
      <c r="Y62" s="18">
        <f t="shared" si="23"/>
        <v>6528358</v>
      </c>
      <c r="Z62" s="18">
        <f t="shared" si="23"/>
        <v>7640773</v>
      </c>
      <c r="AA62" s="18">
        <f t="shared" si="23"/>
        <v>11292930</v>
      </c>
      <c r="AB62" s="18">
        <f t="shared" si="23"/>
        <v>0</v>
      </c>
      <c r="AC62" s="18">
        <f t="shared" si="23"/>
        <v>0</v>
      </c>
      <c r="AD62" s="18">
        <f t="shared" si="23"/>
        <v>2593952</v>
      </c>
      <c r="AE62" s="18">
        <f t="shared" si="23"/>
        <v>0</v>
      </c>
      <c r="AF62" s="18">
        <f t="shared" si="23"/>
        <v>3046757</v>
      </c>
      <c r="AG62" s="18">
        <f t="shared" si="23"/>
        <v>0</v>
      </c>
      <c r="AH62" s="18">
        <f t="shared" si="23"/>
        <v>0</v>
      </c>
      <c r="AI62" s="18">
        <f t="shared" si="23"/>
        <v>0</v>
      </c>
      <c r="AJ62" s="18">
        <f t="shared" si="23"/>
        <v>3830872</v>
      </c>
      <c r="AK62" s="18">
        <f t="shared" si="23"/>
        <v>0</v>
      </c>
      <c r="AL62" s="18">
        <f t="shared" si="23"/>
        <v>22303426</v>
      </c>
      <c r="AM62" s="18">
        <f t="shared" si="23"/>
        <v>7317801</v>
      </c>
      <c r="AN62" s="18">
        <f t="shared" si="23"/>
        <v>0</v>
      </c>
      <c r="AO62" s="18">
        <f t="shared" si="23"/>
        <v>5207535</v>
      </c>
      <c r="AP62" s="18">
        <f t="shared" si="23"/>
        <v>8735633</v>
      </c>
      <c r="AQ62" s="18">
        <f t="shared" si="23"/>
        <v>4988507</v>
      </c>
      <c r="AR62" s="18">
        <f t="shared" si="23"/>
        <v>10742387</v>
      </c>
      <c r="AS62" s="18">
        <f t="shared" si="23"/>
        <v>11512682</v>
      </c>
      <c r="AT62" s="18">
        <f t="shared" si="23"/>
        <v>6754575</v>
      </c>
      <c r="AU62" s="18">
        <f t="shared" si="23"/>
        <v>23984986</v>
      </c>
      <c r="AV62" s="18">
        <f t="shared" si="23"/>
        <v>5239655</v>
      </c>
      <c r="AW62" s="18">
        <f t="shared" si="23"/>
        <v>4862520</v>
      </c>
      <c r="AX62" s="18">
        <f t="shared" si="23"/>
        <v>5701585</v>
      </c>
      <c r="AY62" s="18">
        <f t="shared" si="23"/>
        <v>5306584</v>
      </c>
      <c r="AZ62" s="18">
        <f t="shared" si="23"/>
        <v>27671578</v>
      </c>
      <c r="BA62" s="18">
        <f t="shared" si="23"/>
        <v>20587268</v>
      </c>
      <c r="BB62" s="18">
        <f t="shared" si="23"/>
        <v>3119602</v>
      </c>
      <c r="BC62" s="18">
        <f t="shared" si="23"/>
        <v>17134361</v>
      </c>
      <c r="BD62" s="18">
        <f t="shared" si="23"/>
        <v>12162031</v>
      </c>
      <c r="BE62" s="18">
        <f t="shared" si="23"/>
        <v>10950785</v>
      </c>
      <c r="BF62" s="18">
        <f t="shared" si="23"/>
        <v>6521969</v>
      </c>
      <c r="BG62" s="18">
        <f t="shared" si="23"/>
        <v>0</v>
      </c>
      <c r="BH62" s="18">
        <f t="shared" si="23"/>
        <v>5891653</v>
      </c>
      <c r="BI62" s="18">
        <f t="shared" si="23"/>
        <v>8566360</v>
      </c>
      <c r="BJ62" s="18">
        <f t="shared" si="23"/>
        <v>4700626</v>
      </c>
      <c r="BK62" s="18">
        <f t="shared" si="23"/>
        <v>6409625</v>
      </c>
      <c r="BL62" s="18">
        <f t="shared" si="23"/>
        <v>4530229</v>
      </c>
      <c r="BM62" s="18">
        <f t="shared" si="23"/>
        <v>3194644</v>
      </c>
      <c r="BN62" s="18">
        <f t="shared" si="23"/>
        <v>8004684</v>
      </c>
      <c r="BO62" s="18">
        <f t="shared" si="23"/>
        <v>12496878</v>
      </c>
      <c r="BP62" s="18">
        <f t="shared" si="23"/>
        <v>7407891</v>
      </c>
      <c r="BQ62" s="18">
        <f t="shared" si="23"/>
        <v>8212033</v>
      </c>
      <c r="BR62" s="18">
        <f t="shared" si="23"/>
        <v>24772516</v>
      </c>
      <c r="BS62" s="18">
        <f t="shared" ref="BS62:CZ62" si="24">SUM(BS38)</f>
        <v>23764371</v>
      </c>
      <c r="BT62" s="18">
        <f t="shared" si="24"/>
        <v>3796973</v>
      </c>
      <c r="BU62" s="18">
        <f t="shared" si="24"/>
        <v>6024435</v>
      </c>
      <c r="BV62" s="18">
        <f t="shared" si="24"/>
        <v>7569087</v>
      </c>
      <c r="BW62" s="18">
        <f t="shared" si="24"/>
        <v>17258244</v>
      </c>
      <c r="BX62" s="18">
        <f t="shared" si="24"/>
        <v>3757118</v>
      </c>
      <c r="BY62" s="18">
        <f t="shared" si="24"/>
        <v>3005811</v>
      </c>
      <c r="BZ62" s="18">
        <f t="shared" si="24"/>
        <v>3793564</v>
      </c>
      <c r="CA62" s="18">
        <f t="shared" si="24"/>
        <v>6618679</v>
      </c>
      <c r="CB62" s="18">
        <f t="shared" si="24"/>
        <v>12091893</v>
      </c>
      <c r="CC62" s="18">
        <f t="shared" si="24"/>
        <v>3796209</v>
      </c>
      <c r="CD62" s="18">
        <f t="shared" si="24"/>
        <v>4374731</v>
      </c>
      <c r="CE62" s="18">
        <f t="shared" si="24"/>
        <v>3417333</v>
      </c>
      <c r="CF62" s="18">
        <f t="shared" si="24"/>
        <v>3636679</v>
      </c>
      <c r="CG62" s="18">
        <f t="shared" si="24"/>
        <v>4369120</v>
      </c>
      <c r="CH62" s="18">
        <f t="shared" si="24"/>
        <v>6420007</v>
      </c>
      <c r="CI62" s="18">
        <f t="shared" si="24"/>
        <v>3496620</v>
      </c>
      <c r="CJ62" s="18">
        <f t="shared" si="24"/>
        <v>7263862</v>
      </c>
      <c r="CK62" s="18">
        <f t="shared" si="24"/>
        <v>4588011</v>
      </c>
      <c r="CL62" s="18">
        <f t="shared" si="24"/>
        <v>7002089</v>
      </c>
      <c r="CM62" s="18">
        <f t="shared" si="24"/>
        <v>2789565</v>
      </c>
      <c r="CN62" s="18">
        <f t="shared" si="24"/>
        <v>6731291</v>
      </c>
      <c r="CO62" s="18">
        <f t="shared" si="24"/>
        <v>6603597</v>
      </c>
      <c r="CP62" s="18">
        <f t="shared" si="24"/>
        <v>3939356</v>
      </c>
      <c r="CQ62" s="18">
        <f t="shared" si="24"/>
        <v>3570956</v>
      </c>
      <c r="CR62" s="18">
        <f t="shared" si="24"/>
        <v>6062091</v>
      </c>
      <c r="CS62" s="18">
        <f t="shared" si="24"/>
        <v>4338529</v>
      </c>
      <c r="CT62" s="18">
        <f t="shared" si="24"/>
        <v>3649891</v>
      </c>
      <c r="CU62" s="18">
        <f t="shared" si="24"/>
        <v>8285772</v>
      </c>
      <c r="CV62" s="18">
        <f t="shared" si="24"/>
        <v>3405753</v>
      </c>
      <c r="CW62" s="18">
        <f t="shared" si="24"/>
        <v>8315814</v>
      </c>
      <c r="CX62" s="18">
        <f t="shared" si="24"/>
        <v>6952071</v>
      </c>
      <c r="CY62" s="18">
        <f t="shared" si="24"/>
        <v>8381171</v>
      </c>
      <c r="CZ62" s="18">
        <f t="shared" si="24"/>
        <v>11406200</v>
      </c>
      <c r="DA62" s="18">
        <f>SUM(DA38)</f>
        <v>732734388</v>
      </c>
      <c r="DB62" s="1">
        <f t="shared" si="6"/>
        <v>732734388</v>
      </c>
      <c r="DC62" s="1">
        <f t="shared" si="7"/>
        <v>0</v>
      </c>
    </row>
    <row r="63" spans="2:107">
      <c r="B63" s="26" t="s">
        <v>101</v>
      </c>
      <c r="C63" s="18">
        <f>SUM(C61-C62)</f>
        <v>11572844</v>
      </c>
      <c r="D63" s="18">
        <f t="shared" ref="D63:BO63" si="25">SUM(D61-D62)</f>
        <v>0</v>
      </c>
      <c r="E63" s="18">
        <f t="shared" si="25"/>
        <v>0</v>
      </c>
      <c r="F63" s="18">
        <f t="shared" si="25"/>
        <v>0</v>
      </c>
      <c r="G63" s="18">
        <f t="shared" si="25"/>
        <v>28902085</v>
      </c>
      <c r="H63" s="18">
        <f t="shared" si="25"/>
        <v>37738971</v>
      </c>
      <c r="I63" s="18">
        <f t="shared" si="25"/>
        <v>36285093</v>
      </c>
      <c r="J63" s="18">
        <f t="shared" si="25"/>
        <v>45596187</v>
      </c>
      <c r="K63" s="18">
        <f t="shared" si="25"/>
        <v>28208885</v>
      </c>
      <c r="L63" s="18">
        <f t="shared" si="25"/>
        <v>26431842</v>
      </c>
      <c r="M63" s="18">
        <f t="shared" si="25"/>
        <v>34156435</v>
      </c>
      <c r="N63" s="18">
        <f t="shared" si="25"/>
        <v>35874569</v>
      </c>
      <c r="O63" s="18">
        <f t="shared" si="25"/>
        <v>19318670</v>
      </c>
      <c r="P63" s="18">
        <f t="shared" si="25"/>
        <v>19529981</v>
      </c>
      <c r="Q63" s="18">
        <f t="shared" si="25"/>
        <v>47570726</v>
      </c>
      <c r="R63" s="18">
        <f t="shared" si="25"/>
        <v>12194884</v>
      </c>
      <c r="S63" s="18">
        <f t="shared" si="25"/>
        <v>-14808869</v>
      </c>
      <c r="T63" s="18">
        <f t="shared" si="25"/>
        <v>88703933</v>
      </c>
      <c r="U63" s="18">
        <f t="shared" si="25"/>
        <v>69195902</v>
      </c>
      <c r="V63" s="18">
        <f t="shared" si="25"/>
        <v>70552263</v>
      </c>
      <c r="W63" s="18">
        <f t="shared" si="25"/>
        <v>8909105</v>
      </c>
      <c r="X63" s="18">
        <f t="shared" si="25"/>
        <v>-2781208</v>
      </c>
      <c r="Y63" s="18">
        <f t="shared" si="25"/>
        <v>20739254</v>
      </c>
      <c r="Z63" s="18">
        <f t="shared" si="25"/>
        <v>27332140</v>
      </c>
      <c r="AA63" s="18">
        <f t="shared" si="25"/>
        <v>177413235</v>
      </c>
      <c r="AB63" s="18">
        <f t="shared" si="25"/>
        <v>0</v>
      </c>
      <c r="AC63" s="18">
        <f t="shared" si="25"/>
        <v>0</v>
      </c>
      <c r="AD63" s="18">
        <f t="shared" si="25"/>
        <v>10844168</v>
      </c>
      <c r="AE63" s="18">
        <f t="shared" si="25"/>
        <v>0</v>
      </c>
      <c r="AF63" s="18">
        <f t="shared" si="25"/>
        <v>9178051</v>
      </c>
      <c r="AG63" s="18">
        <f t="shared" si="25"/>
        <v>0</v>
      </c>
      <c r="AH63" s="18">
        <f t="shared" si="25"/>
        <v>0</v>
      </c>
      <c r="AI63" s="18">
        <f t="shared" si="25"/>
        <v>0</v>
      </c>
      <c r="AJ63" s="18">
        <f t="shared" si="25"/>
        <v>14592731</v>
      </c>
      <c r="AK63" s="18">
        <f t="shared" si="25"/>
        <v>0</v>
      </c>
      <c r="AL63" s="18">
        <f t="shared" si="25"/>
        <v>70452848</v>
      </c>
      <c r="AM63" s="18">
        <f t="shared" si="25"/>
        <v>26386931</v>
      </c>
      <c r="AN63" s="18">
        <f t="shared" si="25"/>
        <v>0</v>
      </c>
      <c r="AO63" s="18">
        <f t="shared" si="25"/>
        <v>23509707</v>
      </c>
      <c r="AP63" s="18">
        <f t="shared" si="25"/>
        <v>15139066</v>
      </c>
      <c r="AQ63" s="18">
        <f t="shared" si="25"/>
        <v>14935749</v>
      </c>
      <c r="AR63" s="18">
        <f t="shared" si="25"/>
        <v>16427027</v>
      </c>
      <c r="AS63" s="18">
        <f t="shared" si="25"/>
        <v>19836008</v>
      </c>
      <c r="AT63" s="18">
        <f t="shared" si="25"/>
        <v>9251098</v>
      </c>
      <c r="AU63" s="18">
        <f t="shared" si="25"/>
        <v>65894720</v>
      </c>
      <c r="AV63" s="18">
        <f t="shared" si="25"/>
        <v>17106285</v>
      </c>
      <c r="AW63" s="18">
        <f t="shared" si="25"/>
        <v>21445810</v>
      </c>
      <c r="AX63" s="18">
        <f t="shared" si="25"/>
        <v>21316791</v>
      </c>
      <c r="AY63" s="18">
        <f t="shared" si="25"/>
        <v>20018715</v>
      </c>
      <c r="AZ63" s="18">
        <f t="shared" si="25"/>
        <v>56503926</v>
      </c>
      <c r="BA63" s="18">
        <f t="shared" si="25"/>
        <v>46089642</v>
      </c>
      <c r="BB63" s="18">
        <f t="shared" si="25"/>
        <v>4260194</v>
      </c>
      <c r="BC63" s="18">
        <f t="shared" si="25"/>
        <v>21110861</v>
      </c>
      <c r="BD63" s="18">
        <f t="shared" si="25"/>
        <v>29468270</v>
      </c>
      <c r="BE63" s="18">
        <f t="shared" si="25"/>
        <v>19950774</v>
      </c>
      <c r="BF63" s="18">
        <f t="shared" si="25"/>
        <v>19855962</v>
      </c>
      <c r="BG63" s="18">
        <f t="shared" si="25"/>
        <v>0</v>
      </c>
      <c r="BH63" s="18">
        <f t="shared" si="25"/>
        <v>23719392</v>
      </c>
      <c r="BI63" s="18">
        <f t="shared" si="25"/>
        <v>13403365</v>
      </c>
      <c r="BJ63" s="18">
        <f t="shared" si="25"/>
        <v>19038803</v>
      </c>
      <c r="BK63" s="18">
        <f t="shared" si="25"/>
        <v>24456480</v>
      </c>
      <c r="BL63" s="18">
        <f t="shared" si="25"/>
        <v>13468441</v>
      </c>
      <c r="BM63" s="18">
        <f t="shared" si="25"/>
        <v>16419916</v>
      </c>
      <c r="BN63" s="18">
        <f t="shared" si="25"/>
        <v>32407351</v>
      </c>
      <c r="BO63" s="18">
        <f t="shared" si="25"/>
        <v>36254880</v>
      </c>
      <c r="BP63" s="18">
        <f t="shared" ref="BP63:CZ63" si="26">SUM(BP61-BP62)</f>
        <v>13709332</v>
      </c>
      <c r="BQ63" s="18">
        <f t="shared" si="26"/>
        <v>17294145</v>
      </c>
      <c r="BR63" s="18">
        <f t="shared" si="26"/>
        <v>110276961</v>
      </c>
      <c r="BS63" s="18">
        <f t="shared" si="26"/>
        <v>35046893</v>
      </c>
      <c r="BT63" s="18">
        <f t="shared" si="26"/>
        <v>9038623</v>
      </c>
      <c r="BU63" s="18">
        <f t="shared" si="26"/>
        <v>13133624</v>
      </c>
      <c r="BV63" s="18">
        <f t="shared" si="26"/>
        <v>11930863</v>
      </c>
      <c r="BW63" s="18">
        <f t="shared" si="26"/>
        <v>35335644</v>
      </c>
      <c r="BX63" s="18">
        <f t="shared" si="26"/>
        <v>10977607</v>
      </c>
      <c r="BY63" s="18">
        <f t="shared" si="26"/>
        <v>5137011</v>
      </c>
      <c r="BZ63" s="18">
        <f t="shared" si="26"/>
        <v>13193039</v>
      </c>
      <c r="CA63" s="18">
        <f t="shared" si="26"/>
        <v>10633826</v>
      </c>
      <c r="CB63" s="18">
        <f t="shared" si="26"/>
        <v>48607055</v>
      </c>
      <c r="CC63" s="18">
        <f t="shared" si="26"/>
        <v>19154060</v>
      </c>
      <c r="CD63" s="18">
        <f t="shared" si="26"/>
        <v>20762329</v>
      </c>
      <c r="CE63" s="18">
        <f t="shared" si="26"/>
        <v>10854230</v>
      </c>
      <c r="CF63" s="18">
        <f t="shared" si="26"/>
        <v>19882093</v>
      </c>
      <c r="CG63" s="18">
        <f t="shared" si="26"/>
        <v>19468422</v>
      </c>
      <c r="CH63" s="18">
        <f t="shared" si="26"/>
        <v>28884003</v>
      </c>
      <c r="CI63" s="18">
        <f t="shared" si="26"/>
        <v>13125424</v>
      </c>
      <c r="CJ63" s="18">
        <f t="shared" si="26"/>
        <v>43931720</v>
      </c>
      <c r="CK63" s="18">
        <f t="shared" si="26"/>
        <v>26002427</v>
      </c>
      <c r="CL63" s="18">
        <f t="shared" si="26"/>
        <v>29589032</v>
      </c>
      <c r="CM63" s="18">
        <f t="shared" si="26"/>
        <v>13803750</v>
      </c>
      <c r="CN63" s="18">
        <f t="shared" si="26"/>
        <v>22211442</v>
      </c>
      <c r="CO63" s="18">
        <f t="shared" si="26"/>
        <v>17995277</v>
      </c>
      <c r="CP63" s="18">
        <f t="shared" si="26"/>
        <v>6315870</v>
      </c>
      <c r="CQ63" s="18">
        <f t="shared" si="26"/>
        <v>14477162</v>
      </c>
      <c r="CR63" s="18">
        <f t="shared" si="26"/>
        <v>23440561</v>
      </c>
      <c r="CS63" s="18">
        <f t="shared" si="26"/>
        <v>20422162</v>
      </c>
      <c r="CT63" s="18">
        <f t="shared" si="26"/>
        <v>9864491</v>
      </c>
      <c r="CU63" s="18">
        <f t="shared" si="26"/>
        <v>49547916</v>
      </c>
      <c r="CV63" s="18">
        <f t="shared" si="26"/>
        <v>20256980</v>
      </c>
      <c r="CW63" s="18">
        <f t="shared" si="26"/>
        <v>24816738</v>
      </c>
      <c r="CX63" s="18">
        <f t="shared" si="26"/>
        <v>20281269</v>
      </c>
      <c r="CY63" s="18">
        <f t="shared" si="26"/>
        <v>21923111</v>
      </c>
      <c r="CZ63" s="18">
        <f t="shared" si="26"/>
        <v>18674428</v>
      </c>
      <c r="DA63" s="18">
        <f>SUM(DA61-DA62)</f>
        <v>2431380409</v>
      </c>
      <c r="DB63" s="1">
        <f t="shared" si="6"/>
        <v>2431380409</v>
      </c>
      <c r="DC63" s="1">
        <f t="shared" si="7"/>
        <v>0</v>
      </c>
    </row>
    <row r="65" spans="3:105">
      <c r="C65" s="1">
        <f>SUM(C47-C63)</f>
        <v>0</v>
      </c>
      <c r="D65" s="1">
        <f>SUM(D42-D63)</f>
        <v>0</v>
      </c>
      <c r="E65" s="1">
        <f>SUM(E42-E63)</f>
        <v>0</v>
      </c>
      <c r="F65" s="1">
        <f>SUM(F42-F63)</f>
        <v>0</v>
      </c>
      <c r="G65" s="1">
        <f t="shared" ref="G65:BR65" si="27">SUM(G47-G63)</f>
        <v>0</v>
      </c>
      <c r="H65" s="1">
        <f t="shared" si="27"/>
        <v>0</v>
      </c>
      <c r="I65" s="1">
        <f t="shared" si="27"/>
        <v>0</v>
      </c>
      <c r="J65" s="1">
        <f t="shared" si="27"/>
        <v>0</v>
      </c>
      <c r="K65" s="1">
        <f t="shared" si="27"/>
        <v>0</v>
      </c>
      <c r="L65" s="1">
        <f t="shared" si="27"/>
        <v>0</v>
      </c>
      <c r="M65" s="1">
        <f t="shared" si="27"/>
        <v>0</v>
      </c>
      <c r="N65" s="1">
        <f t="shared" si="27"/>
        <v>0</v>
      </c>
      <c r="O65" s="1">
        <f t="shared" si="27"/>
        <v>0</v>
      </c>
      <c r="P65" s="1">
        <f t="shared" si="27"/>
        <v>0</v>
      </c>
      <c r="Q65" s="1">
        <f t="shared" si="27"/>
        <v>0</v>
      </c>
      <c r="R65" s="1">
        <f t="shared" si="27"/>
        <v>0</v>
      </c>
      <c r="S65" s="1">
        <f t="shared" si="27"/>
        <v>0</v>
      </c>
      <c r="T65" s="1">
        <f t="shared" si="27"/>
        <v>0</v>
      </c>
      <c r="U65" s="1">
        <f t="shared" si="27"/>
        <v>-3956569861</v>
      </c>
      <c r="V65" s="1">
        <f t="shared" si="27"/>
        <v>0</v>
      </c>
      <c r="W65" s="1">
        <f t="shared" si="27"/>
        <v>0</v>
      </c>
      <c r="X65" s="1">
        <f t="shared" si="27"/>
        <v>0</v>
      </c>
      <c r="Y65" s="1">
        <f t="shared" si="27"/>
        <v>0</v>
      </c>
      <c r="Z65" s="1">
        <f t="shared" si="27"/>
        <v>0</v>
      </c>
      <c r="AA65" s="1">
        <f t="shared" si="27"/>
        <v>0</v>
      </c>
      <c r="AB65" s="1">
        <f t="shared" si="27"/>
        <v>0</v>
      </c>
      <c r="AC65" s="1">
        <f t="shared" si="27"/>
        <v>0</v>
      </c>
      <c r="AD65" s="1">
        <f t="shared" si="27"/>
        <v>0</v>
      </c>
      <c r="AE65" s="1">
        <f t="shared" si="27"/>
        <v>0</v>
      </c>
      <c r="AF65" s="1">
        <f t="shared" si="27"/>
        <v>0</v>
      </c>
      <c r="AG65" s="1">
        <f t="shared" si="27"/>
        <v>0</v>
      </c>
      <c r="AH65" s="1">
        <f t="shared" si="27"/>
        <v>0</v>
      </c>
      <c r="AI65" s="1">
        <f t="shared" si="27"/>
        <v>0</v>
      </c>
      <c r="AJ65" s="1">
        <f t="shared" si="27"/>
        <v>0</v>
      </c>
      <c r="AK65" s="1">
        <f t="shared" si="27"/>
        <v>0</v>
      </c>
      <c r="AL65" s="1">
        <f t="shared" si="27"/>
        <v>0</v>
      </c>
      <c r="AM65" s="1">
        <f t="shared" si="27"/>
        <v>0</v>
      </c>
      <c r="AN65" s="1">
        <f t="shared" si="27"/>
        <v>0</v>
      </c>
      <c r="AO65" s="1">
        <f t="shared" si="27"/>
        <v>0</v>
      </c>
      <c r="AP65" s="1">
        <f t="shared" si="27"/>
        <v>0</v>
      </c>
      <c r="AQ65" s="1">
        <f t="shared" si="27"/>
        <v>0</v>
      </c>
      <c r="AR65" s="1">
        <f t="shared" si="27"/>
        <v>0</v>
      </c>
      <c r="AS65" s="1">
        <f t="shared" si="27"/>
        <v>0</v>
      </c>
      <c r="AT65" s="1">
        <f t="shared" si="27"/>
        <v>0</v>
      </c>
      <c r="AU65" s="1">
        <f t="shared" si="27"/>
        <v>0</v>
      </c>
      <c r="AV65" s="1">
        <f t="shared" si="27"/>
        <v>0</v>
      </c>
      <c r="AW65" s="1">
        <f t="shared" si="27"/>
        <v>0</v>
      </c>
      <c r="AX65" s="1">
        <f t="shared" si="27"/>
        <v>0</v>
      </c>
      <c r="AY65" s="1">
        <f t="shared" si="27"/>
        <v>0</v>
      </c>
      <c r="AZ65" s="1">
        <f t="shared" si="27"/>
        <v>0</v>
      </c>
      <c r="BA65" s="1">
        <f t="shared" si="27"/>
        <v>0</v>
      </c>
      <c r="BB65" s="1">
        <f t="shared" si="27"/>
        <v>-918780954</v>
      </c>
      <c r="BC65" s="1">
        <f t="shared" si="27"/>
        <v>-1779275386</v>
      </c>
      <c r="BD65" s="1">
        <f t="shared" si="27"/>
        <v>0</v>
      </c>
      <c r="BE65" s="1">
        <f t="shared" si="27"/>
        <v>0</v>
      </c>
      <c r="BF65" s="1">
        <f t="shared" si="27"/>
        <v>0</v>
      </c>
      <c r="BG65" s="1">
        <f t="shared" si="27"/>
        <v>0</v>
      </c>
      <c r="BH65" s="1">
        <f t="shared" si="27"/>
        <v>0</v>
      </c>
      <c r="BI65" s="1">
        <f t="shared" si="27"/>
        <v>0</v>
      </c>
      <c r="BJ65" s="1">
        <f t="shared" si="27"/>
        <v>0</v>
      </c>
      <c r="BK65" s="1">
        <f t="shared" si="27"/>
        <v>0</v>
      </c>
      <c r="BL65" s="1">
        <f t="shared" si="27"/>
        <v>0</v>
      </c>
      <c r="BM65" s="1">
        <f t="shared" si="27"/>
        <v>0</v>
      </c>
      <c r="BN65" s="1">
        <f t="shared" si="27"/>
        <v>0</v>
      </c>
      <c r="BO65" s="1">
        <f t="shared" si="27"/>
        <v>0</v>
      </c>
      <c r="BP65" s="1">
        <f t="shared" si="27"/>
        <v>0</v>
      </c>
      <c r="BQ65" s="1">
        <f t="shared" si="27"/>
        <v>0</v>
      </c>
      <c r="BR65" s="1">
        <f t="shared" si="27"/>
        <v>0</v>
      </c>
      <c r="BS65" s="1">
        <f t="shared" ref="BS65:CZ65" si="28">SUM(BS47-BS63)</f>
        <v>0</v>
      </c>
      <c r="BT65" s="1">
        <f t="shared" si="28"/>
        <v>0</v>
      </c>
      <c r="BU65" s="1">
        <f t="shared" si="28"/>
        <v>0</v>
      </c>
      <c r="BV65" s="1">
        <f t="shared" si="28"/>
        <v>0</v>
      </c>
      <c r="BW65" s="1">
        <f t="shared" si="28"/>
        <v>0</v>
      </c>
      <c r="BX65" s="1">
        <f t="shared" si="28"/>
        <v>0</v>
      </c>
      <c r="BY65" s="1">
        <f t="shared" si="28"/>
        <v>0</v>
      </c>
      <c r="BZ65" s="1">
        <f t="shared" si="28"/>
        <v>0</v>
      </c>
      <c r="CA65" s="1">
        <f t="shared" si="28"/>
        <v>0</v>
      </c>
      <c r="CB65" s="1">
        <f t="shared" si="28"/>
        <v>0</v>
      </c>
      <c r="CC65" s="1">
        <f t="shared" si="28"/>
        <v>0</v>
      </c>
      <c r="CD65" s="1">
        <f t="shared" si="28"/>
        <v>0</v>
      </c>
      <c r="CE65" s="1">
        <f t="shared" si="28"/>
        <v>0</v>
      </c>
      <c r="CF65" s="1">
        <f t="shared" si="28"/>
        <v>0</v>
      </c>
      <c r="CG65" s="1">
        <f t="shared" si="28"/>
        <v>0</v>
      </c>
      <c r="CH65" s="1">
        <f t="shared" si="28"/>
        <v>0</v>
      </c>
      <c r="CI65" s="1">
        <f t="shared" si="28"/>
        <v>0</v>
      </c>
      <c r="CJ65" s="1">
        <f t="shared" si="28"/>
        <v>0</v>
      </c>
      <c r="CK65" s="1">
        <f t="shared" si="28"/>
        <v>0</v>
      </c>
      <c r="CL65" s="1">
        <f t="shared" si="28"/>
        <v>0</v>
      </c>
      <c r="CM65" s="1">
        <f t="shared" si="28"/>
        <v>0</v>
      </c>
      <c r="CN65" s="1">
        <f t="shared" si="28"/>
        <v>0</v>
      </c>
      <c r="CO65" s="1">
        <f t="shared" si="28"/>
        <v>0</v>
      </c>
      <c r="CP65" s="1">
        <f t="shared" si="28"/>
        <v>0</v>
      </c>
      <c r="CQ65" s="1">
        <f t="shared" si="28"/>
        <v>0</v>
      </c>
      <c r="CR65" s="1">
        <f t="shared" si="28"/>
        <v>0</v>
      </c>
      <c r="CS65" s="1">
        <f t="shared" si="28"/>
        <v>0</v>
      </c>
      <c r="CT65" s="1">
        <f t="shared" si="28"/>
        <v>0</v>
      </c>
      <c r="CU65" s="1">
        <f t="shared" si="28"/>
        <v>0</v>
      </c>
      <c r="CV65" s="1">
        <f t="shared" si="28"/>
        <v>0</v>
      </c>
      <c r="CW65" s="1">
        <f t="shared" si="28"/>
        <v>0</v>
      </c>
      <c r="CX65" s="1">
        <f t="shared" si="28"/>
        <v>0</v>
      </c>
      <c r="CY65" s="1">
        <f t="shared" si="28"/>
        <v>0</v>
      </c>
      <c r="CZ65" s="1">
        <f t="shared" si="28"/>
        <v>0</v>
      </c>
      <c r="DA65" s="1">
        <f>SUM(DA47-DA63)</f>
        <v>-6654626201</v>
      </c>
    </row>
  </sheetData>
  <phoneticPr fontId="3"/>
  <pageMargins left="0" right="0" top="0.98425196850393704" bottom="0.98425196850393704" header="0.51181102362204722" footer="0.51181102362204722"/>
  <pageSetup paperSize="9" scale="70" orientation="landscape"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C70"/>
  <sheetViews>
    <sheetView workbookViewId="0">
      <pane xSplit="2" ySplit="3" topLeftCell="CQ27"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3" width="10.625" style="1" customWidth="1"/>
    <col min="4" max="6" width="7.5" style="1" hidden="1" customWidth="1"/>
    <col min="7" max="27" width="10.625" style="1" customWidth="1"/>
    <col min="28" max="29" width="7.5" style="1" hidden="1" customWidth="1"/>
    <col min="30" max="30" width="10.625" style="1" customWidth="1"/>
    <col min="31" max="31" width="7.5" style="1" hidden="1" customWidth="1"/>
    <col min="32" max="32" width="10.625" style="1" customWidth="1"/>
    <col min="33" max="35" width="7.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c r="DA48" s="29"/>
    </row>
    <row r="50" spans="2:107" s="5" customFormat="1">
      <c r="B50" s="5" t="s">
        <v>103</v>
      </c>
    </row>
    <row r="51" spans="2:107" s="23" customFormat="1">
      <c r="B51" s="22"/>
      <c r="C51" s="22" t="s">
        <v>37</v>
      </c>
      <c r="D51" s="30" t="s">
        <v>38</v>
      </c>
      <c r="E51" s="22" t="s">
        <v>39</v>
      </c>
      <c r="F51" s="22" t="s">
        <v>40</v>
      </c>
      <c r="G51" s="22" t="s">
        <v>41</v>
      </c>
      <c r="H51" s="22" t="s">
        <v>42</v>
      </c>
      <c r="I51" s="22" t="s">
        <v>43</v>
      </c>
      <c r="J51" s="22" t="s">
        <v>44</v>
      </c>
      <c r="K51" s="22" t="s">
        <v>45</v>
      </c>
      <c r="L51" s="22" t="s">
        <v>46</v>
      </c>
      <c r="M51" s="22" t="s">
        <v>47</v>
      </c>
      <c r="N51" s="22" t="s">
        <v>48</v>
      </c>
      <c r="O51" s="22" t="s">
        <v>50</v>
      </c>
      <c r="P51" s="22" t="s">
        <v>51</v>
      </c>
      <c r="Q51" s="22" t="s">
        <v>53</v>
      </c>
      <c r="R51" s="22" t="s">
        <v>54</v>
      </c>
      <c r="S51" s="22" t="s">
        <v>55</v>
      </c>
      <c r="T51" s="22" t="s">
        <v>87</v>
      </c>
      <c r="U51" s="22" t="s">
        <v>89</v>
      </c>
      <c r="V51" s="35" t="s">
        <v>90</v>
      </c>
      <c r="W51" s="22" t="s">
        <v>91</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c r="B52" s="69" t="s">
        <v>93</v>
      </c>
      <c r="C52" s="24">
        <f>SUM(C4:C8)</f>
        <v>51254484</v>
      </c>
      <c r="D52" s="24">
        <f>SUM(D4:D8)</f>
        <v>0</v>
      </c>
      <c r="E52" s="24">
        <f>SUM(E4:E8)</f>
        <v>0</v>
      </c>
      <c r="F52" s="24">
        <f>SUM(F4:F8)</f>
        <v>0</v>
      </c>
      <c r="G52" s="24">
        <f>SUM(G4:G8)</f>
        <v>50200054</v>
      </c>
      <c r="H52" s="24">
        <f t="shared" ref="H52:BS52" si="0">SUM(H4:H8)</f>
        <v>78160352</v>
      </c>
      <c r="I52" s="24">
        <f t="shared" si="0"/>
        <v>53534232</v>
      </c>
      <c r="J52" s="24">
        <f t="shared" si="0"/>
        <v>72189170</v>
      </c>
      <c r="K52" s="24">
        <f t="shared" si="0"/>
        <v>49361286</v>
      </c>
      <c r="L52" s="24">
        <f t="shared" si="0"/>
        <v>47842080</v>
      </c>
      <c r="M52" s="24">
        <f t="shared" si="0"/>
        <v>55796246</v>
      </c>
      <c r="N52" s="24">
        <f t="shared" si="0"/>
        <v>63620909</v>
      </c>
      <c r="O52" s="24">
        <f t="shared" si="0"/>
        <v>25070449</v>
      </c>
      <c r="P52" s="24">
        <f t="shared" si="0"/>
        <v>32060582</v>
      </c>
      <c r="Q52" s="24">
        <f t="shared" si="0"/>
        <v>69138851</v>
      </c>
      <c r="R52" s="24">
        <f t="shared" si="0"/>
        <v>26183922</v>
      </c>
      <c r="S52" s="24">
        <f t="shared" si="0"/>
        <v>29155353</v>
      </c>
      <c r="T52" s="24">
        <f t="shared" si="0"/>
        <v>104399347</v>
      </c>
      <c r="U52" s="24">
        <f t="shared" si="0"/>
        <v>93374793</v>
      </c>
      <c r="V52" s="24">
        <f t="shared" si="0"/>
        <v>119955114</v>
      </c>
      <c r="W52" s="24">
        <f t="shared" si="0"/>
        <v>14023382</v>
      </c>
      <c r="X52" s="24">
        <f t="shared" si="0"/>
        <v>33609004</v>
      </c>
      <c r="Y52" s="24">
        <f t="shared" si="0"/>
        <v>33036833</v>
      </c>
      <c r="Z52" s="24">
        <f t="shared" si="0"/>
        <v>48520908</v>
      </c>
      <c r="AA52" s="24">
        <f t="shared" si="0"/>
        <v>200809320</v>
      </c>
      <c r="AB52" s="24">
        <f t="shared" si="0"/>
        <v>0</v>
      </c>
      <c r="AC52" s="24">
        <f t="shared" si="0"/>
        <v>0</v>
      </c>
      <c r="AD52" s="24">
        <f t="shared" si="0"/>
        <v>17280000</v>
      </c>
      <c r="AE52" s="24">
        <f t="shared" si="0"/>
        <v>0</v>
      </c>
      <c r="AF52" s="24">
        <f t="shared" si="0"/>
        <v>18463188</v>
      </c>
      <c r="AG52" s="24">
        <f t="shared" si="0"/>
        <v>0</v>
      </c>
      <c r="AH52" s="24">
        <f t="shared" si="0"/>
        <v>0</v>
      </c>
      <c r="AI52" s="24">
        <f t="shared" si="0"/>
        <v>0</v>
      </c>
      <c r="AJ52" s="24">
        <f t="shared" si="0"/>
        <v>22658400</v>
      </c>
      <c r="AK52" s="24">
        <f t="shared" si="0"/>
        <v>0</v>
      </c>
      <c r="AL52" s="24">
        <f t="shared" si="0"/>
        <v>105687989</v>
      </c>
      <c r="AM52" s="24">
        <f t="shared" si="0"/>
        <v>43622074</v>
      </c>
      <c r="AN52" s="24">
        <f t="shared" si="0"/>
        <v>0</v>
      </c>
      <c r="AO52" s="24">
        <f t="shared" si="0"/>
        <v>35691483</v>
      </c>
      <c r="AP52" s="24">
        <f t="shared" si="0"/>
        <v>30146480</v>
      </c>
      <c r="AQ52" s="24">
        <f t="shared" si="0"/>
        <v>23996501</v>
      </c>
      <c r="AR52" s="24">
        <f t="shared" si="0"/>
        <v>33100479</v>
      </c>
      <c r="AS52" s="24">
        <f t="shared" si="0"/>
        <v>38660554</v>
      </c>
      <c r="AT52" s="24">
        <f t="shared" si="0"/>
        <v>21706998</v>
      </c>
      <c r="AU52" s="24">
        <f t="shared" si="0"/>
        <v>103407000</v>
      </c>
      <c r="AV52" s="24">
        <f t="shared" si="0"/>
        <v>27258935</v>
      </c>
      <c r="AW52" s="24">
        <f t="shared" si="0"/>
        <v>32144352</v>
      </c>
      <c r="AX52" s="24">
        <f t="shared" si="0"/>
        <v>31673440</v>
      </c>
      <c r="AY52" s="24">
        <f t="shared" si="0"/>
        <v>31008930</v>
      </c>
      <c r="AZ52" s="24">
        <f t="shared" si="0"/>
        <v>103206037</v>
      </c>
      <c r="BA52" s="24">
        <f t="shared" si="0"/>
        <v>74694878</v>
      </c>
      <c r="BB52" s="24">
        <f t="shared" si="0"/>
        <v>11373638</v>
      </c>
      <c r="BC52" s="24">
        <f t="shared" si="0"/>
        <v>53169833</v>
      </c>
      <c r="BD52" s="24">
        <f t="shared" si="0"/>
        <v>51437779</v>
      </c>
      <c r="BE52" s="24">
        <f t="shared" si="0"/>
        <v>35288159</v>
      </c>
      <c r="BF52" s="24">
        <f t="shared" si="0"/>
        <v>33212487</v>
      </c>
      <c r="BG52" s="24">
        <f t="shared" si="0"/>
        <v>0</v>
      </c>
      <c r="BH52" s="24">
        <f t="shared" si="0"/>
        <v>34020000</v>
      </c>
      <c r="BI52" s="24">
        <f t="shared" si="0"/>
        <v>30803128</v>
      </c>
      <c r="BJ52" s="24">
        <f t="shared" si="0"/>
        <v>26214000</v>
      </c>
      <c r="BK52" s="24">
        <f t="shared" si="0"/>
        <v>36552000</v>
      </c>
      <c r="BL52" s="24">
        <f t="shared" si="0"/>
        <v>23697252</v>
      </c>
      <c r="BM52" s="24">
        <f t="shared" si="0"/>
        <v>24524900</v>
      </c>
      <c r="BN52" s="24">
        <f t="shared" si="0"/>
        <v>48475304</v>
      </c>
      <c r="BO52" s="24">
        <f t="shared" si="0"/>
        <v>58602373</v>
      </c>
      <c r="BP52" s="24">
        <f t="shared" si="0"/>
        <v>26972313</v>
      </c>
      <c r="BQ52" s="24">
        <f t="shared" si="0"/>
        <v>32038485</v>
      </c>
      <c r="BR52" s="24">
        <f t="shared" si="0"/>
        <v>204206786</v>
      </c>
      <c r="BS52" s="24">
        <f t="shared" si="0"/>
        <v>81452007</v>
      </c>
      <c r="BT52" s="24">
        <f t="shared" ref="BT52:CZ52" si="1">SUM(BT4:BT8)</f>
        <v>19367199</v>
      </c>
      <c r="BU52" s="24">
        <f t="shared" si="1"/>
        <v>24685542</v>
      </c>
      <c r="BV52" s="24">
        <f t="shared" si="1"/>
        <v>25630515</v>
      </c>
      <c r="BW52" s="24">
        <f t="shared" si="1"/>
        <v>71934087</v>
      </c>
      <c r="BX52" s="24">
        <f t="shared" si="1"/>
        <v>19674001</v>
      </c>
      <c r="BY52" s="24">
        <f t="shared" si="1"/>
        <v>11735724</v>
      </c>
      <c r="BZ52" s="24">
        <f t="shared" si="1"/>
        <v>27218486</v>
      </c>
      <c r="CA52" s="24">
        <f t="shared" si="1"/>
        <v>23287241</v>
      </c>
      <c r="CB52" s="24">
        <f t="shared" si="1"/>
        <v>69318952</v>
      </c>
      <c r="CC52" s="24">
        <f t="shared" si="1"/>
        <v>28095636</v>
      </c>
      <c r="CD52" s="24">
        <f t="shared" si="1"/>
        <v>31367350</v>
      </c>
      <c r="CE52" s="24">
        <f t="shared" si="1"/>
        <v>20012977</v>
      </c>
      <c r="CF52" s="24">
        <f t="shared" si="1"/>
        <v>27454683</v>
      </c>
      <c r="CG52" s="24">
        <f t="shared" si="1"/>
        <v>29860092</v>
      </c>
      <c r="CH52" s="24">
        <f t="shared" si="1"/>
        <v>44267363</v>
      </c>
      <c r="CI52" s="24">
        <f t="shared" si="1"/>
        <v>19830161</v>
      </c>
      <c r="CJ52" s="24">
        <f t="shared" si="1"/>
        <v>63871033</v>
      </c>
      <c r="CK52" s="24">
        <f t="shared" si="1"/>
        <v>38745359</v>
      </c>
      <c r="CL52" s="24">
        <f t="shared" si="1"/>
        <v>45026931</v>
      </c>
      <c r="CM52" s="24">
        <f t="shared" si="1"/>
        <v>21708563</v>
      </c>
      <c r="CN52" s="24">
        <f t="shared" si="1"/>
        <v>35739821</v>
      </c>
      <c r="CO52" s="24">
        <f t="shared" si="1"/>
        <v>29774934</v>
      </c>
      <c r="CP52" s="24">
        <f t="shared" si="1"/>
        <v>17261750</v>
      </c>
      <c r="CQ52" s="24">
        <f>SUM(CQ4:CQ8)</f>
        <v>25089181</v>
      </c>
      <c r="CR52" s="24">
        <f t="shared" si="1"/>
        <v>35858823</v>
      </c>
      <c r="CS52" s="24">
        <f t="shared" si="1"/>
        <v>30231901</v>
      </c>
      <c r="CT52" s="24">
        <f t="shared" si="1"/>
        <v>16653840</v>
      </c>
      <c r="CU52" s="24">
        <f t="shared" si="1"/>
        <v>74084989</v>
      </c>
      <c r="CV52" s="24">
        <f t="shared" si="1"/>
        <v>30395704</v>
      </c>
      <c r="CW52" s="24">
        <f t="shared" si="1"/>
        <v>37620000</v>
      </c>
      <c r="CX52" s="24">
        <f t="shared" si="1"/>
        <v>31182000</v>
      </c>
      <c r="CY52" s="24">
        <f t="shared" si="1"/>
        <v>35736000</v>
      </c>
      <c r="CZ52" s="24">
        <f t="shared" si="1"/>
        <v>36850000</v>
      </c>
      <c r="DA52" s="24">
        <f>SUM(DA4:DA8)</f>
        <v>4057315671</v>
      </c>
      <c r="DB52" s="1">
        <f>SUM(C52:CZ52)</f>
        <v>4057315671</v>
      </c>
      <c r="DC52" s="1">
        <f>SUM(DA52-DB52)</f>
        <v>0</v>
      </c>
    </row>
    <row r="53" spans="2:107">
      <c r="B53" s="70" t="s">
        <v>274</v>
      </c>
      <c r="C53" s="19">
        <f>C9</f>
        <v>600000</v>
      </c>
      <c r="D53" s="19"/>
      <c r="E53" s="19"/>
      <c r="F53" s="19"/>
      <c r="G53" s="19">
        <f>G9</f>
        <v>0</v>
      </c>
      <c r="H53" s="19">
        <f t="shared" ref="H53:BS53" si="2">H9</f>
        <v>930000</v>
      </c>
      <c r="I53" s="19">
        <f t="shared" si="2"/>
        <v>1069518</v>
      </c>
      <c r="J53" s="19">
        <f t="shared" si="2"/>
        <v>1260000</v>
      </c>
      <c r="K53" s="19">
        <f t="shared" si="2"/>
        <v>480000</v>
      </c>
      <c r="L53" s="19">
        <f t="shared" si="2"/>
        <v>3480000</v>
      </c>
      <c r="M53" s="19">
        <f t="shared" si="2"/>
        <v>4500000</v>
      </c>
      <c r="N53" s="19">
        <f t="shared" si="2"/>
        <v>2198710</v>
      </c>
      <c r="O53" s="19">
        <f t="shared" si="2"/>
        <v>0</v>
      </c>
      <c r="P53" s="19">
        <f t="shared" si="2"/>
        <v>0</v>
      </c>
      <c r="Q53" s="19">
        <f t="shared" si="2"/>
        <v>4122000</v>
      </c>
      <c r="R53" s="19">
        <f t="shared" si="2"/>
        <v>0</v>
      </c>
      <c r="S53" s="19">
        <f t="shared" si="2"/>
        <v>0</v>
      </c>
      <c r="T53" s="19">
        <f t="shared" si="2"/>
        <v>0</v>
      </c>
      <c r="U53" s="19">
        <f t="shared" si="2"/>
        <v>3162887</v>
      </c>
      <c r="V53" s="19">
        <f t="shared" si="2"/>
        <v>307680</v>
      </c>
      <c r="W53" s="19">
        <f t="shared" si="2"/>
        <v>0</v>
      </c>
      <c r="X53" s="19">
        <f t="shared" si="2"/>
        <v>0</v>
      </c>
      <c r="Y53" s="19">
        <f t="shared" si="2"/>
        <v>0</v>
      </c>
      <c r="Z53" s="19">
        <f t="shared" si="2"/>
        <v>240000</v>
      </c>
      <c r="AA53" s="19">
        <f t="shared" si="2"/>
        <v>0</v>
      </c>
      <c r="AB53" s="19">
        <f t="shared" si="2"/>
        <v>0</v>
      </c>
      <c r="AC53" s="19">
        <f t="shared" si="2"/>
        <v>0</v>
      </c>
      <c r="AD53" s="19">
        <f t="shared" si="2"/>
        <v>0</v>
      </c>
      <c r="AE53" s="19">
        <f t="shared" si="2"/>
        <v>0</v>
      </c>
      <c r="AF53" s="19">
        <f t="shared" si="2"/>
        <v>0</v>
      </c>
      <c r="AG53" s="19">
        <f t="shared" si="2"/>
        <v>0</v>
      </c>
      <c r="AH53" s="19">
        <f t="shared" si="2"/>
        <v>0</v>
      </c>
      <c r="AI53" s="19">
        <f t="shared" si="2"/>
        <v>0</v>
      </c>
      <c r="AJ53" s="19">
        <f t="shared" si="2"/>
        <v>658800</v>
      </c>
      <c r="AK53" s="19">
        <f t="shared" si="2"/>
        <v>0</v>
      </c>
      <c r="AL53" s="19">
        <f t="shared" si="2"/>
        <v>5036949</v>
      </c>
      <c r="AM53" s="19">
        <f t="shared" si="2"/>
        <v>1080000</v>
      </c>
      <c r="AN53" s="19">
        <f t="shared" si="2"/>
        <v>0</v>
      </c>
      <c r="AO53" s="19">
        <f t="shared" si="2"/>
        <v>3000</v>
      </c>
      <c r="AP53" s="19">
        <f t="shared" si="2"/>
        <v>918870</v>
      </c>
      <c r="AQ53" s="19">
        <f t="shared" si="2"/>
        <v>160000</v>
      </c>
      <c r="AR53" s="19">
        <f t="shared" si="2"/>
        <v>0</v>
      </c>
      <c r="AS53" s="19">
        <f t="shared" si="2"/>
        <v>516000</v>
      </c>
      <c r="AT53" s="19">
        <f t="shared" si="2"/>
        <v>484000</v>
      </c>
      <c r="AU53" s="19">
        <f t="shared" si="2"/>
        <v>4920034</v>
      </c>
      <c r="AV53" s="19">
        <f t="shared" si="2"/>
        <v>642858</v>
      </c>
      <c r="AW53" s="19">
        <f t="shared" si="2"/>
        <v>0</v>
      </c>
      <c r="AX53" s="19">
        <f t="shared" si="2"/>
        <v>624000</v>
      </c>
      <c r="AY53" s="19">
        <f t="shared" si="2"/>
        <v>0</v>
      </c>
      <c r="AZ53" s="19">
        <f t="shared" si="2"/>
        <v>3779417</v>
      </c>
      <c r="BA53" s="19">
        <f t="shared" si="2"/>
        <v>3040829</v>
      </c>
      <c r="BB53" s="19">
        <f t="shared" si="2"/>
        <v>177858</v>
      </c>
      <c r="BC53" s="19">
        <f t="shared" si="2"/>
        <v>3351488</v>
      </c>
      <c r="BD53" s="19">
        <f t="shared" si="2"/>
        <v>2044604</v>
      </c>
      <c r="BE53" s="19">
        <f t="shared" si="2"/>
        <v>3515419</v>
      </c>
      <c r="BF53" s="19">
        <f t="shared" si="2"/>
        <v>570000</v>
      </c>
      <c r="BG53" s="19">
        <f t="shared" si="2"/>
        <v>0</v>
      </c>
      <c r="BH53" s="19">
        <f t="shared" si="2"/>
        <v>31353</v>
      </c>
      <c r="BI53" s="19">
        <f t="shared" si="2"/>
        <v>934600</v>
      </c>
      <c r="BJ53" s="19">
        <f t="shared" si="2"/>
        <v>2142000</v>
      </c>
      <c r="BK53" s="19">
        <f t="shared" si="2"/>
        <v>0</v>
      </c>
      <c r="BL53" s="19">
        <f t="shared" si="2"/>
        <v>180000</v>
      </c>
      <c r="BM53" s="19">
        <f t="shared" si="2"/>
        <v>0</v>
      </c>
      <c r="BN53" s="19">
        <f t="shared" si="2"/>
        <v>960000</v>
      </c>
      <c r="BO53" s="19">
        <f t="shared" si="2"/>
        <v>1766392</v>
      </c>
      <c r="BP53" s="19">
        <f t="shared" si="2"/>
        <v>0</v>
      </c>
      <c r="BQ53" s="19">
        <f t="shared" si="2"/>
        <v>0</v>
      </c>
      <c r="BR53" s="19">
        <f t="shared" si="2"/>
        <v>4433655</v>
      </c>
      <c r="BS53" s="19">
        <f t="shared" si="2"/>
        <v>2002332</v>
      </c>
      <c r="BT53" s="19">
        <f t="shared" ref="BT53:CZ53" si="3">BT9</f>
        <v>563047</v>
      </c>
      <c r="BU53" s="19">
        <f t="shared" si="3"/>
        <v>300000</v>
      </c>
      <c r="BV53" s="19">
        <f t="shared" si="3"/>
        <v>230600</v>
      </c>
      <c r="BW53" s="19">
        <f t="shared" si="3"/>
        <v>2111271</v>
      </c>
      <c r="BX53" s="19">
        <f t="shared" si="3"/>
        <v>0</v>
      </c>
      <c r="BY53" s="19">
        <f t="shared" si="3"/>
        <v>240000</v>
      </c>
      <c r="BZ53" s="19">
        <f t="shared" si="3"/>
        <v>489848</v>
      </c>
      <c r="CA53" s="19">
        <f t="shared" si="3"/>
        <v>617499</v>
      </c>
      <c r="CB53" s="19">
        <f t="shared" si="3"/>
        <v>2210332</v>
      </c>
      <c r="CC53" s="19">
        <f t="shared" si="3"/>
        <v>0</v>
      </c>
      <c r="CD53" s="19">
        <f t="shared" si="3"/>
        <v>0</v>
      </c>
      <c r="CE53" s="19">
        <f t="shared" si="3"/>
        <v>364000</v>
      </c>
      <c r="CF53" s="19">
        <f t="shared" si="3"/>
        <v>420000</v>
      </c>
      <c r="CG53" s="19">
        <f t="shared" si="3"/>
        <v>0</v>
      </c>
      <c r="CH53" s="19">
        <f t="shared" si="3"/>
        <v>108004</v>
      </c>
      <c r="CI53" s="19">
        <f t="shared" si="3"/>
        <v>2000</v>
      </c>
      <c r="CJ53" s="19">
        <f t="shared" si="3"/>
        <v>308505</v>
      </c>
      <c r="CK53" s="19">
        <f t="shared" si="3"/>
        <v>0</v>
      </c>
      <c r="CL53" s="19">
        <f t="shared" si="3"/>
        <v>60667</v>
      </c>
      <c r="CM53" s="19">
        <f t="shared" si="3"/>
        <v>0</v>
      </c>
      <c r="CN53" s="19">
        <f t="shared" si="3"/>
        <v>577000</v>
      </c>
      <c r="CO53" s="19">
        <f t="shared" si="3"/>
        <v>1063402</v>
      </c>
      <c r="CP53" s="19">
        <f t="shared" si="3"/>
        <v>749681</v>
      </c>
      <c r="CQ53" s="19">
        <f t="shared" si="3"/>
        <v>269169</v>
      </c>
      <c r="CR53" s="19">
        <f t="shared" si="3"/>
        <v>980000</v>
      </c>
      <c r="CS53" s="19">
        <f t="shared" si="3"/>
        <v>294933</v>
      </c>
      <c r="CT53" s="19">
        <f t="shared" si="3"/>
        <v>983100</v>
      </c>
      <c r="CU53" s="19">
        <f t="shared" si="3"/>
        <v>1201000</v>
      </c>
      <c r="CV53" s="19">
        <f t="shared" si="3"/>
        <v>0</v>
      </c>
      <c r="CW53" s="19">
        <f t="shared" si="3"/>
        <v>0</v>
      </c>
      <c r="CX53" s="19">
        <f t="shared" si="3"/>
        <v>0</v>
      </c>
      <c r="CY53" s="19">
        <f t="shared" si="3"/>
        <v>0</v>
      </c>
      <c r="CZ53" s="19">
        <f t="shared" si="3"/>
        <v>0</v>
      </c>
      <c r="DA53" s="19">
        <f>DA9</f>
        <v>80469311</v>
      </c>
      <c r="DB53" s="1">
        <f t="shared" ref="DB53:DB68" si="4">SUM(C53:CZ53)</f>
        <v>80469311</v>
      </c>
      <c r="DC53" s="1">
        <f>SUM(DA53-DB53)</f>
        <v>0</v>
      </c>
    </row>
    <row r="54" spans="2:107">
      <c r="B54" s="28" t="s">
        <v>112</v>
      </c>
      <c r="C54" s="27">
        <f>C10</f>
        <v>2380274</v>
      </c>
      <c r="D54" s="27"/>
      <c r="E54" s="27"/>
      <c r="F54" s="27"/>
      <c r="G54" s="27">
        <f>G10</f>
        <v>4037407</v>
      </c>
      <c r="H54" s="27">
        <f t="shared" ref="H54:BS54" si="5">H10</f>
        <v>6492519</v>
      </c>
      <c r="I54" s="27">
        <f t="shared" si="5"/>
        <v>3664396</v>
      </c>
      <c r="J54" s="27">
        <f t="shared" si="5"/>
        <v>4978664</v>
      </c>
      <c r="K54" s="27">
        <f t="shared" si="5"/>
        <v>6937848</v>
      </c>
      <c r="L54" s="27">
        <f t="shared" si="5"/>
        <v>0</v>
      </c>
      <c r="M54" s="27">
        <f t="shared" si="5"/>
        <v>2784067</v>
      </c>
      <c r="N54" s="27">
        <f t="shared" si="5"/>
        <v>2870857</v>
      </c>
      <c r="O54" s="27">
        <f t="shared" si="5"/>
        <v>3750894</v>
      </c>
      <c r="P54" s="27">
        <f t="shared" si="5"/>
        <v>0</v>
      </c>
      <c r="Q54" s="27">
        <f t="shared" si="5"/>
        <v>8053796</v>
      </c>
      <c r="R54" s="27">
        <f t="shared" si="5"/>
        <v>2928586</v>
      </c>
      <c r="S54" s="27">
        <f t="shared" si="5"/>
        <v>2717105</v>
      </c>
      <c r="T54" s="27">
        <f t="shared" si="5"/>
        <v>5315069</v>
      </c>
      <c r="U54" s="27">
        <f t="shared" si="5"/>
        <v>9329873</v>
      </c>
      <c r="V54" s="27">
        <f t="shared" si="5"/>
        <v>5572382</v>
      </c>
      <c r="W54" s="27">
        <f t="shared" si="5"/>
        <v>692266</v>
      </c>
      <c r="X54" s="27">
        <f t="shared" si="5"/>
        <v>2169745</v>
      </c>
      <c r="Y54" s="27">
        <f t="shared" si="5"/>
        <v>3540956</v>
      </c>
      <c r="Z54" s="27">
        <f t="shared" si="5"/>
        <v>3336607</v>
      </c>
      <c r="AA54" s="27">
        <f t="shared" si="5"/>
        <v>8787840</v>
      </c>
      <c r="AB54" s="27">
        <f t="shared" si="5"/>
        <v>0</v>
      </c>
      <c r="AC54" s="27">
        <f t="shared" si="5"/>
        <v>0</v>
      </c>
      <c r="AD54" s="27">
        <f t="shared" si="5"/>
        <v>26253</v>
      </c>
      <c r="AE54" s="27">
        <f t="shared" si="5"/>
        <v>0</v>
      </c>
      <c r="AF54" s="27">
        <f t="shared" si="5"/>
        <v>0</v>
      </c>
      <c r="AG54" s="27">
        <f t="shared" si="5"/>
        <v>0</v>
      </c>
      <c r="AH54" s="27">
        <f t="shared" si="5"/>
        <v>0</v>
      </c>
      <c r="AI54" s="27">
        <f t="shared" si="5"/>
        <v>0</v>
      </c>
      <c r="AJ54" s="27">
        <f t="shared" si="5"/>
        <v>33715</v>
      </c>
      <c r="AK54" s="27">
        <f t="shared" si="5"/>
        <v>0</v>
      </c>
      <c r="AL54" s="27">
        <f t="shared" si="5"/>
        <v>0</v>
      </c>
      <c r="AM54" s="27">
        <f t="shared" si="5"/>
        <v>0</v>
      </c>
      <c r="AN54" s="27">
        <f t="shared" si="5"/>
        <v>0</v>
      </c>
      <c r="AO54" s="27">
        <f t="shared" si="5"/>
        <v>21886</v>
      </c>
      <c r="AP54" s="27">
        <f t="shared" si="5"/>
        <v>13143</v>
      </c>
      <c r="AQ54" s="27">
        <f t="shared" si="5"/>
        <v>3498</v>
      </c>
      <c r="AR54" s="27">
        <f t="shared" si="5"/>
        <v>41315</v>
      </c>
      <c r="AS54" s="27">
        <f t="shared" si="5"/>
        <v>35450</v>
      </c>
      <c r="AT54" s="27">
        <f t="shared" si="5"/>
        <v>30732</v>
      </c>
      <c r="AU54" s="27">
        <f t="shared" si="5"/>
        <v>0</v>
      </c>
      <c r="AV54" s="27">
        <f t="shared" si="5"/>
        <v>54550</v>
      </c>
      <c r="AW54" s="27">
        <f t="shared" si="5"/>
        <v>0</v>
      </c>
      <c r="AX54" s="27">
        <f t="shared" si="5"/>
        <v>32606</v>
      </c>
      <c r="AY54" s="27">
        <f t="shared" si="5"/>
        <v>27669</v>
      </c>
      <c r="AZ54" s="27">
        <f t="shared" si="5"/>
        <v>65106</v>
      </c>
      <c r="BA54" s="27">
        <f t="shared" si="5"/>
        <v>12417</v>
      </c>
      <c r="BB54" s="27">
        <f t="shared" si="5"/>
        <v>42228</v>
      </c>
      <c r="BC54" s="27">
        <f t="shared" si="5"/>
        <v>86540</v>
      </c>
      <c r="BD54" s="27">
        <f t="shared" si="5"/>
        <v>45563</v>
      </c>
      <c r="BE54" s="27">
        <f t="shared" si="5"/>
        <v>38385</v>
      </c>
      <c r="BF54" s="27">
        <f t="shared" si="5"/>
        <v>0</v>
      </c>
      <c r="BG54" s="27">
        <f t="shared" si="5"/>
        <v>0</v>
      </c>
      <c r="BH54" s="27">
        <f t="shared" si="5"/>
        <v>57921</v>
      </c>
      <c r="BI54" s="27">
        <f t="shared" si="5"/>
        <v>6189</v>
      </c>
      <c r="BJ54" s="27">
        <f t="shared" si="5"/>
        <v>0</v>
      </c>
      <c r="BK54" s="27">
        <f t="shared" si="5"/>
        <v>0</v>
      </c>
      <c r="BL54" s="27">
        <f t="shared" si="5"/>
        <v>13178</v>
      </c>
      <c r="BM54" s="27">
        <f t="shared" si="5"/>
        <v>0</v>
      </c>
      <c r="BN54" s="27">
        <f t="shared" si="5"/>
        <v>32885</v>
      </c>
      <c r="BO54" s="27">
        <f t="shared" si="5"/>
        <v>31286</v>
      </c>
      <c r="BP54" s="27">
        <f t="shared" si="5"/>
        <v>0</v>
      </c>
      <c r="BQ54" s="27">
        <f t="shared" si="5"/>
        <v>18641</v>
      </c>
      <c r="BR54" s="27">
        <f t="shared" si="5"/>
        <v>626149</v>
      </c>
      <c r="BS54" s="27">
        <f t="shared" si="5"/>
        <v>11492</v>
      </c>
      <c r="BT54" s="27">
        <f t="shared" ref="BT54:CZ54" si="6">BT10</f>
        <v>0</v>
      </c>
      <c r="BU54" s="27">
        <f t="shared" si="6"/>
        <v>6600</v>
      </c>
      <c r="BV54" s="27">
        <f t="shared" si="6"/>
        <v>40764</v>
      </c>
      <c r="BW54" s="27">
        <f t="shared" si="6"/>
        <v>2622102</v>
      </c>
      <c r="BX54" s="27">
        <f t="shared" si="6"/>
        <v>533941</v>
      </c>
      <c r="BY54" s="27">
        <f t="shared" si="6"/>
        <v>21800</v>
      </c>
      <c r="BZ54" s="27">
        <f t="shared" si="6"/>
        <v>1152318</v>
      </c>
      <c r="CA54" s="27">
        <f t="shared" si="6"/>
        <v>1063746</v>
      </c>
      <c r="CB54" s="27">
        <f t="shared" si="6"/>
        <v>1830575</v>
      </c>
      <c r="CC54" s="27">
        <f t="shared" si="6"/>
        <v>0</v>
      </c>
      <c r="CD54" s="27">
        <f t="shared" si="6"/>
        <v>0</v>
      </c>
      <c r="CE54" s="27">
        <f t="shared" si="6"/>
        <v>11869</v>
      </c>
      <c r="CF54" s="27">
        <f t="shared" si="6"/>
        <v>12047</v>
      </c>
      <c r="CG54" s="27">
        <f t="shared" si="6"/>
        <v>24755</v>
      </c>
      <c r="CH54" s="27">
        <f t="shared" si="6"/>
        <v>10989</v>
      </c>
      <c r="CI54" s="27">
        <f t="shared" si="6"/>
        <v>492326</v>
      </c>
      <c r="CJ54" s="27">
        <f t="shared" si="6"/>
        <v>15943</v>
      </c>
      <c r="CK54" s="27">
        <f t="shared" si="6"/>
        <v>14669</v>
      </c>
      <c r="CL54" s="27">
        <f t="shared" si="6"/>
        <v>11269</v>
      </c>
      <c r="CM54" s="27">
        <f t="shared" si="6"/>
        <v>14830</v>
      </c>
      <c r="CN54" s="27">
        <f t="shared" si="6"/>
        <v>6600</v>
      </c>
      <c r="CO54" s="27">
        <f t="shared" si="6"/>
        <v>6600</v>
      </c>
      <c r="CP54" s="27">
        <f t="shared" si="6"/>
        <v>6600</v>
      </c>
      <c r="CQ54" s="27">
        <f t="shared" si="6"/>
        <v>6600</v>
      </c>
      <c r="CR54" s="27">
        <f t="shared" si="6"/>
        <v>6600</v>
      </c>
      <c r="CS54" s="27">
        <f t="shared" si="6"/>
        <v>7395</v>
      </c>
      <c r="CT54" s="27">
        <f t="shared" si="6"/>
        <v>25630</v>
      </c>
      <c r="CU54" s="27">
        <f t="shared" si="6"/>
        <v>0</v>
      </c>
      <c r="CV54" s="27">
        <f t="shared" si="6"/>
        <v>0</v>
      </c>
      <c r="CW54" s="27">
        <f t="shared" si="6"/>
        <v>0</v>
      </c>
      <c r="CX54" s="27">
        <f t="shared" si="6"/>
        <v>0</v>
      </c>
      <c r="CY54" s="27">
        <f t="shared" si="6"/>
        <v>0</v>
      </c>
      <c r="CZ54" s="27">
        <f t="shared" si="6"/>
        <v>0</v>
      </c>
      <c r="DA54" s="27">
        <f>DA10</f>
        <v>99696516</v>
      </c>
      <c r="DB54" s="1">
        <f t="shared" si="4"/>
        <v>99696516</v>
      </c>
      <c r="DC54" s="1">
        <f>SUM(DA54-DB54)</f>
        <v>0</v>
      </c>
    </row>
    <row r="55" spans="2:107">
      <c r="B55" s="10" t="s">
        <v>94</v>
      </c>
      <c r="C55" s="17">
        <f>SUM(C11:F20,C22)</f>
        <v>999657</v>
      </c>
      <c r="D55" s="17">
        <f>SUM(D9:D20,D22)</f>
        <v>0</v>
      </c>
      <c r="E55" s="17">
        <f>SUM(E9:E20,E22)</f>
        <v>0</v>
      </c>
      <c r="F55" s="17">
        <f>SUM(F9:F20,F22)</f>
        <v>0</v>
      </c>
      <c r="G55" s="17">
        <f>SUM(G11:G20,G22)</f>
        <v>206000</v>
      </c>
      <c r="H55" s="17">
        <f t="shared" ref="H55:BS55" si="7">SUM(H11:H20,H22)</f>
        <v>463111</v>
      </c>
      <c r="I55" s="17">
        <f t="shared" si="7"/>
        <v>1441968</v>
      </c>
      <c r="J55" s="17">
        <f t="shared" si="7"/>
        <v>990142</v>
      </c>
      <c r="K55" s="17">
        <f t="shared" si="7"/>
        <v>894656</v>
      </c>
      <c r="L55" s="17">
        <f t="shared" si="7"/>
        <v>0</v>
      </c>
      <c r="M55" s="17">
        <f t="shared" si="7"/>
        <v>371880</v>
      </c>
      <c r="N55" s="17">
        <f t="shared" si="7"/>
        <v>107136</v>
      </c>
      <c r="O55" s="17">
        <f t="shared" si="7"/>
        <v>3687400</v>
      </c>
      <c r="P55" s="17">
        <f t="shared" si="7"/>
        <v>479562</v>
      </c>
      <c r="Q55" s="17">
        <f t="shared" si="7"/>
        <v>2758135</v>
      </c>
      <c r="R55" s="17">
        <f t="shared" si="7"/>
        <v>2272311</v>
      </c>
      <c r="S55" s="17">
        <f t="shared" si="7"/>
        <v>0</v>
      </c>
      <c r="T55" s="17">
        <f t="shared" si="7"/>
        <v>5286227</v>
      </c>
      <c r="U55" s="17">
        <f t="shared" si="7"/>
        <v>3560409</v>
      </c>
      <c r="V55" s="17">
        <f t="shared" si="7"/>
        <v>0</v>
      </c>
      <c r="W55" s="17">
        <f t="shared" si="7"/>
        <v>0</v>
      </c>
      <c r="X55" s="17">
        <f t="shared" si="7"/>
        <v>205622</v>
      </c>
      <c r="Y55" s="17">
        <f t="shared" si="7"/>
        <v>1000588</v>
      </c>
      <c r="Z55" s="17">
        <f t="shared" si="7"/>
        <v>1315985</v>
      </c>
      <c r="AA55" s="17">
        <f t="shared" si="7"/>
        <v>0</v>
      </c>
      <c r="AB55" s="17">
        <f t="shared" si="7"/>
        <v>0</v>
      </c>
      <c r="AC55" s="17">
        <f t="shared" si="7"/>
        <v>0</v>
      </c>
      <c r="AD55" s="17">
        <f t="shared" si="7"/>
        <v>0</v>
      </c>
      <c r="AE55" s="17">
        <f t="shared" si="7"/>
        <v>0</v>
      </c>
      <c r="AF55" s="17">
        <f t="shared" si="7"/>
        <v>785186</v>
      </c>
      <c r="AG55" s="17">
        <f t="shared" si="7"/>
        <v>0</v>
      </c>
      <c r="AH55" s="17">
        <f t="shared" si="7"/>
        <v>0</v>
      </c>
      <c r="AI55" s="17">
        <f t="shared" si="7"/>
        <v>0</v>
      </c>
      <c r="AJ55" s="17">
        <f t="shared" si="7"/>
        <v>0</v>
      </c>
      <c r="AK55" s="17">
        <f t="shared" si="7"/>
        <v>0</v>
      </c>
      <c r="AL55" s="17">
        <f t="shared" si="7"/>
        <v>4110851</v>
      </c>
      <c r="AM55" s="17">
        <f t="shared" si="7"/>
        <v>1057253</v>
      </c>
      <c r="AN55" s="17">
        <f t="shared" si="7"/>
        <v>0</v>
      </c>
      <c r="AO55" s="17">
        <f t="shared" si="7"/>
        <v>427859</v>
      </c>
      <c r="AP55" s="17">
        <f t="shared" si="7"/>
        <v>254167</v>
      </c>
      <c r="AQ55" s="17">
        <f t="shared" si="7"/>
        <v>1201957</v>
      </c>
      <c r="AR55" s="17">
        <f t="shared" si="7"/>
        <v>1207287</v>
      </c>
      <c r="AS55" s="17">
        <f t="shared" si="7"/>
        <v>496000</v>
      </c>
      <c r="AT55" s="17">
        <f t="shared" si="7"/>
        <v>508000</v>
      </c>
      <c r="AU55" s="17">
        <f t="shared" si="7"/>
        <v>636265</v>
      </c>
      <c r="AV55" s="17">
        <f t="shared" si="7"/>
        <v>386287</v>
      </c>
      <c r="AW55" s="17">
        <f t="shared" si="7"/>
        <v>765572</v>
      </c>
      <c r="AX55" s="17">
        <f t="shared" si="7"/>
        <v>484144</v>
      </c>
      <c r="AY55" s="17">
        <f t="shared" si="7"/>
        <v>1478020</v>
      </c>
      <c r="AZ55" s="17">
        <f t="shared" si="7"/>
        <v>4041183</v>
      </c>
      <c r="BA55" s="17">
        <f t="shared" si="7"/>
        <v>5368196</v>
      </c>
      <c r="BB55" s="17">
        <f t="shared" si="7"/>
        <v>-149195</v>
      </c>
      <c r="BC55" s="17">
        <f t="shared" si="7"/>
        <v>674684</v>
      </c>
      <c r="BD55" s="17">
        <f t="shared" si="7"/>
        <v>1395948</v>
      </c>
      <c r="BE55" s="17">
        <f t="shared" si="7"/>
        <v>1723428</v>
      </c>
      <c r="BF55" s="17">
        <f t="shared" si="7"/>
        <v>886437</v>
      </c>
      <c r="BG55" s="17">
        <f t="shared" si="7"/>
        <v>0</v>
      </c>
      <c r="BH55" s="17">
        <f t="shared" si="7"/>
        <v>42571</v>
      </c>
      <c r="BI55" s="17">
        <f t="shared" si="7"/>
        <v>909781</v>
      </c>
      <c r="BJ55" s="17">
        <f t="shared" si="7"/>
        <v>99431</v>
      </c>
      <c r="BK55" s="17">
        <f t="shared" si="7"/>
        <v>152146</v>
      </c>
      <c r="BL55" s="17">
        <f t="shared" si="7"/>
        <v>321000</v>
      </c>
      <c r="BM55" s="17">
        <f t="shared" si="7"/>
        <v>630794</v>
      </c>
      <c r="BN55" s="17">
        <f t="shared" si="7"/>
        <v>1532100</v>
      </c>
      <c r="BO55" s="17">
        <f t="shared" si="7"/>
        <v>1483261</v>
      </c>
      <c r="BP55" s="17">
        <f t="shared" si="7"/>
        <v>1001321</v>
      </c>
      <c r="BQ55" s="17">
        <f t="shared" si="7"/>
        <v>1315250</v>
      </c>
      <c r="BR55" s="17">
        <f t="shared" si="7"/>
        <v>3731171</v>
      </c>
      <c r="BS55" s="17">
        <f t="shared" si="7"/>
        <v>1500608</v>
      </c>
      <c r="BT55" s="17">
        <f t="shared" ref="BT55:CZ55" si="8">SUM(BT11:BT20,BT22)</f>
        <v>1049456</v>
      </c>
      <c r="BU55" s="17">
        <f t="shared" si="8"/>
        <v>681073</v>
      </c>
      <c r="BV55" s="17">
        <f t="shared" si="8"/>
        <v>941515</v>
      </c>
      <c r="BW55" s="17">
        <f t="shared" si="8"/>
        <v>796270</v>
      </c>
      <c r="BX55" s="17">
        <f t="shared" si="8"/>
        <v>1148445</v>
      </c>
      <c r="BY55" s="17">
        <f t="shared" si="8"/>
        <v>40976</v>
      </c>
      <c r="BZ55" s="17">
        <f t="shared" si="8"/>
        <v>44264</v>
      </c>
      <c r="CA55" s="17">
        <f t="shared" si="8"/>
        <v>59039</v>
      </c>
      <c r="CB55" s="17">
        <f t="shared" si="8"/>
        <v>6914497</v>
      </c>
      <c r="CC55" s="17">
        <f t="shared" si="8"/>
        <v>96000</v>
      </c>
      <c r="CD55" s="17">
        <f t="shared" si="8"/>
        <v>294416</v>
      </c>
      <c r="CE55" s="17">
        <f t="shared" si="8"/>
        <v>460106</v>
      </c>
      <c r="CF55" s="17">
        <f t="shared" si="8"/>
        <v>4260527</v>
      </c>
      <c r="CG55" s="17">
        <f t="shared" si="8"/>
        <v>1380565</v>
      </c>
      <c r="CH55" s="17">
        <f t="shared" si="8"/>
        <v>1326144</v>
      </c>
      <c r="CI55" s="17">
        <f t="shared" si="8"/>
        <v>3352220</v>
      </c>
      <c r="CJ55" s="17">
        <f t="shared" si="8"/>
        <v>1483596</v>
      </c>
      <c r="CK55" s="17">
        <f t="shared" si="8"/>
        <v>1825493</v>
      </c>
      <c r="CL55" s="17">
        <f t="shared" si="8"/>
        <v>1658075</v>
      </c>
      <c r="CM55" s="17">
        <f t="shared" si="8"/>
        <v>566890</v>
      </c>
      <c r="CN55" s="17">
        <f t="shared" si="8"/>
        <v>793554</v>
      </c>
      <c r="CO55" s="17">
        <f t="shared" si="8"/>
        <v>623242</v>
      </c>
      <c r="CP55" s="17">
        <f t="shared" si="8"/>
        <v>22316</v>
      </c>
      <c r="CQ55" s="17">
        <f t="shared" si="8"/>
        <v>1055369</v>
      </c>
      <c r="CR55" s="17">
        <f t="shared" si="8"/>
        <v>593769</v>
      </c>
      <c r="CS55" s="17">
        <f t="shared" si="8"/>
        <v>887412</v>
      </c>
      <c r="CT55" s="17">
        <f t="shared" si="8"/>
        <v>0</v>
      </c>
      <c r="CU55" s="17">
        <f t="shared" si="8"/>
        <v>670250</v>
      </c>
      <c r="CV55" s="17">
        <f t="shared" si="8"/>
        <v>700000</v>
      </c>
      <c r="CW55" s="17">
        <f t="shared" si="8"/>
        <v>0</v>
      </c>
      <c r="CX55" s="17">
        <f t="shared" si="8"/>
        <v>0</v>
      </c>
      <c r="CY55" s="17">
        <f t="shared" si="8"/>
        <v>0</v>
      </c>
      <c r="CZ55" s="17">
        <f t="shared" si="8"/>
        <v>0</v>
      </c>
      <c r="DA55" s="17">
        <f>SUM(DA11:DA20,DA22)</f>
        <v>100225231</v>
      </c>
      <c r="DB55" s="1">
        <f t="shared" si="4"/>
        <v>100225231</v>
      </c>
      <c r="DC55" s="1">
        <f>SUM(DA55-DB55)</f>
        <v>0</v>
      </c>
    </row>
    <row r="56" spans="2:107">
      <c r="B56" s="25" t="s">
        <v>129</v>
      </c>
      <c r="C56" s="18">
        <f>SUM(C52:C55)</f>
        <v>55234415</v>
      </c>
      <c r="D56" s="18">
        <f>SUM(D52:D55)</f>
        <v>0</v>
      </c>
      <c r="E56" s="18">
        <f>SUM(E52:E55)</f>
        <v>0</v>
      </c>
      <c r="F56" s="18">
        <f>SUM(F52:F55)</f>
        <v>0</v>
      </c>
      <c r="G56" s="18">
        <f>SUM(G52:G55)</f>
        <v>54443461</v>
      </c>
      <c r="H56" s="18">
        <f t="shared" ref="H56:BS56" si="9">SUM(H52:H55)</f>
        <v>86045982</v>
      </c>
      <c r="I56" s="18">
        <f t="shared" si="9"/>
        <v>59710114</v>
      </c>
      <c r="J56" s="18">
        <f t="shared" si="9"/>
        <v>79417976</v>
      </c>
      <c r="K56" s="18">
        <f t="shared" si="9"/>
        <v>57673790</v>
      </c>
      <c r="L56" s="18">
        <f t="shared" si="9"/>
        <v>51322080</v>
      </c>
      <c r="M56" s="18">
        <f t="shared" si="9"/>
        <v>63452193</v>
      </c>
      <c r="N56" s="18">
        <f t="shared" si="9"/>
        <v>68797612</v>
      </c>
      <c r="O56" s="18">
        <f t="shared" si="9"/>
        <v>32508743</v>
      </c>
      <c r="P56" s="18">
        <f t="shared" si="9"/>
        <v>32540144</v>
      </c>
      <c r="Q56" s="18">
        <f t="shared" si="9"/>
        <v>84072782</v>
      </c>
      <c r="R56" s="18">
        <f t="shared" si="9"/>
        <v>31384819</v>
      </c>
      <c r="S56" s="18">
        <f t="shared" si="9"/>
        <v>31872458</v>
      </c>
      <c r="T56" s="18">
        <f t="shared" si="9"/>
        <v>115000643</v>
      </c>
      <c r="U56" s="18">
        <f t="shared" si="9"/>
        <v>109427962</v>
      </c>
      <c r="V56" s="18">
        <f t="shared" si="9"/>
        <v>125835176</v>
      </c>
      <c r="W56" s="18">
        <f t="shared" si="9"/>
        <v>14715648</v>
      </c>
      <c r="X56" s="18">
        <f t="shared" si="9"/>
        <v>35984371</v>
      </c>
      <c r="Y56" s="18">
        <f t="shared" si="9"/>
        <v>37578377</v>
      </c>
      <c r="Z56" s="18">
        <f t="shared" si="9"/>
        <v>53413500</v>
      </c>
      <c r="AA56" s="18">
        <f t="shared" si="9"/>
        <v>209597160</v>
      </c>
      <c r="AB56" s="18">
        <f t="shared" si="9"/>
        <v>0</v>
      </c>
      <c r="AC56" s="18">
        <f t="shared" si="9"/>
        <v>0</v>
      </c>
      <c r="AD56" s="18">
        <f t="shared" si="9"/>
        <v>17306253</v>
      </c>
      <c r="AE56" s="18">
        <f t="shared" si="9"/>
        <v>0</v>
      </c>
      <c r="AF56" s="18">
        <f t="shared" si="9"/>
        <v>19248374</v>
      </c>
      <c r="AG56" s="18">
        <f t="shared" si="9"/>
        <v>0</v>
      </c>
      <c r="AH56" s="18">
        <f t="shared" si="9"/>
        <v>0</v>
      </c>
      <c r="AI56" s="18">
        <f t="shared" si="9"/>
        <v>0</v>
      </c>
      <c r="AJ56" s="18">
        <f t="shared" si="9"/>
        <v>23350915</v>
      </c>
      <c r="AK56" s="18">
        <f t="shared" si="9"/>
        <v>0</v>
      </c>
      <c r="AL56" s="18">
        <f t="shared" si="9"/>
        <v>114835789</v>
      </c>
      <c r="AM56" s="18">
        <f t="shared" si="9"/>
        <v>45759327</v>
      </c>
      <c r="AN56" s="18">
        <f t="shared" si="9"/>
        <v>0</v>
      </c>
      <c r="AO56" s="18">
        <f t="shared" si="9"/>
        <v>36144228</v>
      </c>
      <c r="AP56" s="18">
        <f t="shared" si="9"/>
        <v>31332660</v>
      </c>
      <c r="AQ56" s="18">
        <f t="shared" si="9"/>
        <v>25361956</v>
      </c>
      <c r="AR56" s="18">
        <f t="shared" si="9"/>
        <v>34349081</v>
      </c>
      <c r="AS56" s="18">
        <f t="shared" si="9"/>
        <v>39708004</v>
      </c>
      <c r="AT56" s="18">
        <f t="shared" si="9"/>
        <v>22729730</v>
      </c>
      <c r="AU56" s="18">
        <f t="shared" si="9"/>
        <v>108963299</v>
      </c>
      <c r="AV56" s="18">
        <f t="shared" si="9"/>
        <v>28342630</v>
      </c>
      <c r="AW56" s="18">
        <f t="shared" si="9"/>
        <v>32909924</v>
      </c>
      <c r="AX56" s="18">
        <f t="shared" si="9"/>
        <v>32814190</v>
      </c>
      <c r="AY56" s="18">
        <f t="shared" si="9"/>
        <v>32514619</v>
      </c>
      <c r="AZ56" s="18">
        <f t="shared" si="9"/>
        <v>111091743</v>
      </c>
      <c r="BA56" s="18">
        <f t="shared" si="9"/>
        <v>83116320</v>
      </c>
      <c r="BB56" s="18">
        <f t="shared" si="9"/>
        <v>11444529</v>
      </c>
      <c r="BC56" s="18">
        <f t="shared" si="9"/>
        <v>57282545</v>
      </c>
      <c r="BD56" s="18">
        <f t="shared" si="9"/>
        <v>54923894</v>
      </c>
      <c r="BE56" s="18">
        <f t="shared" si="9"/>
        <v>40565391</v>
      </c>
      <c r="BF56" s="18">
        <f t="shared" si="9"/>
        <v>34668924</v>
      </c>
      <c r="BG56" s="18">
        <f t="shared" si="9"/>
        <v>0</v>
      </c>
      <c r="BH56" s="18">
        <f t="shared" si="9"/>
        <v>34151845</v>
      </c>
      <c r="BI56" s="18">
        <f t="shared" si="9"/>
        <v>32653698</v>
      </c>
      <c r="BJ56" s="18">
        <f t="shared" si="9"/>
        <v>28455431</v>
      </c>
      <c r="BK56" s="18">
        <f t="shared" si="9"/>
        <v>36704146</v>
      </c>
      <c r="BL56" s="18">
        <f t="shared" si="9"/>
        <v>24211430</v>
      </c>
      <c r="BM56" s="18">
        <f t="shared" si="9"/>
        <v>25155694</v>
      </c>
      <c r="BN56" s="18">
        <f t="shared" si="9"/>
        <v>51000289</v>
      </c>
      <c r="BO56" s="18">
        <f t="shared" si="9"/>
        <v>61883312</v>
      </c>
      <c r="BP56" s="18">
        <f t="shared" si="9"/>
        <v>27973634</v>
      </c>
      <c r="BQ56" s="18">
        <f t="shared" si="9"/>
        <v>33372376</v>
      </c>
      <c r="BR56" s="18">
        <f t="shared" si="9"/>
        <v>212997761</v>
      </c>
      <c r="BS56" s="18">
        <f t="shared" si="9"/>
        <v>84966439</v>
      </c>
      <c r="BT56" s="18">
        <f t="shared" ref="BT56:CZ56" si="10">SUM(BT52:BT55)</f>
        <v>20979702</v>
      </c>
      <c r="BU56" s="18">
        <f t="shared" si="10"/>
        <v>25673215</v>
      </c>
      <c r="BV56" s="18">
        <f t="shared" si="10"/>
        <v>26843394</v>
      </c>
      <c r="BW56" s="18">
        <f t="shared" si="10"/>
        <v>77463730</v>
      </c>
      <c r="BX56" s="18">
        <f t="shared" si="10"/>
        <v>21356387</v>
      </c>
      <c r="BY56" s="18">
        <f t="shared" si="10"/>
        <v>12038500</v>
      </c>
      <c r="BZ56" s="18">
        <f t="shared" si="10"/>
        <v>28904916</v>
      </c>
      <c r="CA56" s="18">
        <f t="shared" si="10"/>
        <v>25027525</v>
      </c>
      <c r="CB56" s="18">
        <f t="shared" si="10"/>
        <v>80274356</v>
      </c>
      <c r="CC56" s="18">
        <f t="shared" si="10"/>
        <v>28191636</v>
      </c>
      <c r="CD56" s="18">
        <f t="shared" si="10"/>
        <v>31661766</v>
      </c>
      <c r="CE56" s="18">
        <f t="shared" si="10"/>
        <v>20848952</v>
      </c>
      <c r="CF56" s="18">
        <f t="shared" si="10"/>
        <v>32147257</v>
      </c>
      <c r="CG56" s="18">
        <f t="shared" si="10"/>
        <v>31265412</v>
      </c>
      <c r="CH56" s="18">
        <f t="shared" si="10"/>
        <v>45712500</v>
      </c>
      <c r="CI56" s="18">
        <f t="shared" si="10"/>
        <v>23676707</v>
      </c>
      <c r="CJ56" s="18">
        <f t="shared" si="10"/>
        <v>65679077</v>
      </c>
      <c r="CK56" s="18">
        <f t="shared" si="10"/>
        <v>40585521</v>
      </c>
      <c r="CL56" s="18">
        <f t="shared" si="10"/>
        <v>46756942</v>
      </c>
      <c r="CM56" s="18">
        <f t="shared" si="10"/>
        <v>22290283</v>
      </c>
      <c r="CN56" s="18">
        <f t="shared" si="10"/>
        <v>37116975</v>
      </c>
      <c r="CO56" s="18">
        <f t="shared" si="10"/>
        <v>31468178</v>
      </c>
      <c r="CP56" s="18">
        <f t="shared" si="10"/>
        <v>18040347</v>
      </c>
      <c r="CQ56" s="18">
        <f t="shared" si="10"/>
        <v>26420319</v>
      </c>
      <c r="CR56" s="18">
        <f t="shared" si="10"/>
        <v>37439192</v>
      </c>
      <c r="CS56" s="18">
        <f t="shared" si="10"/>
        <v>31421641</v>
      </c>
      <c r="CT56" s="18">
        <f t="shared" si="10"/>
        <v>17662570</v>
      </c>
      <c r="CU56" s="18">
        <f t="shared" si="10"/>
        <v>75956239</v>
      </c>
      <c r="CV56" s="18">
        <f t="shared" si="10"/>
        <v>31095704</v>
      </c>
      <c r="CW56" s="18">
        <f t="shared" si="10"/>
        <v>37620000</v>
      </c>
      <c r="CX56" s="18">
        <f t="shared" si="10"/>
        <v>31182000</v>
      </c>
      <c r="CY56" s="18">
        <f t="shared" si="10"/>
        <v>35736000</v>
      </c>
      <c r="CZ56" s="18">
        <f t="shared" si="10"/>
        <v>36850000</v>
      </c>
      <c r="DA56" s="18">
        <f>SUM(DA52:DA55)</f>
        <v>4337706729</v>
      </c>
      <c r="DB56" s="1">
        <f t="shared" si="4"/>
        <v>4337706729</v>
      </c>
      <c r="DC56" s="1">
        <f t="shared" ref="DC56:DC68" si="11">SUM(DA56-DB56)</f>
        <v>0</v>
      </c>
    </row>
    <row r="57" spans="2:107">
      <c r="B57" s="8" t="s">
        <v>95</v>
      </c>
      <c r="C57" s="27">
        <f>SUM(C25)</f>
        <v>1588621</v>
      </c>
      <c r="D57" s="27">
        <f t="shared" ref="D57:F58" si="12">SUM(D22)</f>
        <v>0</v>
      </c>
      <c r="E57" s="27">
        <f t="shared" si="12"/>
        <v>0</v>
      </c>
      <c r="F57" s="27">
        <f t="shared" si="12"/>
        <v>0</v>
      </c>
      <c r="G57" s="27">
        <f>SUM(G25)</f>
        <v>1513247</v>
      </c>
      <c r="H57" s="27">
        <f t="shared" ref="H57:BS57" si="13">SUM(H25)</f>
        <v>2371397</v>
      </c>
      <c r="I57" s="27">
        <f t="shared" si="13"/>
        <v>1648408</v>
      </c>
      <c r="J57" s="27">
        <f t="shared" si="13"/>
        <v>1409345</v>
      </c>
      <c r="K57" s="27">
        <f t="shared" si="13"/>
        <v>1517360</v>
      </c>
      <c r="L57" s="27">
        <f t="shared" si="13"/>
        <v>0</v>
      </c>
      <c r="M57" s="27">
        <f t="shared" si="13"/>
        <v>1671647</v>
      </c>
      <c r="N57" s="27">
        <f t="shared" si="13"/>
        <v>1161192</v>
      </c>
      <c r="O57" s="27">
        <f t="shared" si="13"/>
        <v>400318</v>
      </c>
      <c r="P57" s="27">
        <f t="shared" si="13"/>
        <v>456614</v>
      </c>
      <c r="Q57" s="27">
        <f t="shared" si="13"/>
        <v>1175462</v>
      </c>
      <c r="R57" s="27">
        <f t="shared" si="13"/>
        <v>365452</v>
      </c>
      <c r="S57" s="27">
        <f t="shared" si="13"/>
        <v>435441</v>
      </c>
      <c r="T57" s="27">
        <f t="shared" si="13"/>
        <v>3420128</v>
      </c>
      <c r="U57" s="27">
        <f t="shared" si="13"/>
        <v>1524861</v>
      </c>
      <c r="V57" s="27">
        <f t="shared" si="13"/>
        <v>2287871</v>
      </c>
      <c r="W57" s="27">
        <f t="shared" si="13"/>
        <v>203351</v>
      </c>
      <c r="X57" s="27">
        <f t="shared" si="13"/>
        <v>946026</v>
      </c>
      <c r="Y57" s="27">
        <f t="shared" si="13"/>
        <v>888387</v>
      </c>
      <c r="Z57" s="27">
        <f t="shared" si="13"/>
        <v>1402150</v>
      </c>
      <c r="AA57" s="27">
        <f t="shared" si="13"/>
        <v>3614562</v>
      </c>
      <c r="AB57" s="27">
        <f t="shared" si="13"/>
        <v>0</v>
      </c>
      <c r="AC57" s="27">
        <f t="shared" si="13"/>
        <v>0</v>
      </c>
      <c r="AD57" s="27">
        <f t="shared" si="13"/>
        <v>864000</v>
      </c>
      <c r="AE57" s="27">
        <f t="shared" si="13"/>
        <v>0</v>
      </c>
      <c r="AF57" s="27">
        <f t="shared" si="13"/>
        <v>562685</v>
      </c>
      <c r="AG57" s="27">
        <f t="shared" si="13"/>
        <v>0</v>
      </c>
      <c r="AH57" s="27">
        <f t="shared" si="13"/>
        <v>0</v>
      </c>
      <c r="AI57" s="27">
        <f t="shared" si="13"/>
        <v>0</v>
      </c>
      <c r="AJ57" s="27">
        <f t="shared" si="13"/>
        <v>0</v>
      </c>
      <c r="AK57" s="27">
        <f t="shared" si="13"/>
        <v>0</v>
      </c>
      <c r="AL57" s="27">
        <f t="shared" si="13"/>
        <v>2522457</v>
      </c>
      <c r="AM57" s="27">
        <f t="shared" si="13"/>
        <v>1325782</v>
      </c>
      <c r="AN57" s="27">
        <f t="shared" si="13"/>
        <v>0</v>
      </c>
      <c r="AO57" s="27">
        <f t="shared" si="13"/>
        <v>1059533</v>
      </c>
      <c r="AP57" s="27">
        <f t="shared" si="13"/>
        <v>937583</v>
      </c>
      <c r="AQ57" s="27">
        <f t="shared" si="13"/>
        <v>710474</v>
      </c>
      <c r="AR57" s="27">
        <f t="shared" si="13"/>
        <v>826147</v>
      </c>
      <c r="AS57" s="27">
        <f t="shared" si="13"/>
        <v>1173348</v>
      </c>
      <c r="AT57" s="27">
        <f t="shared" si="13"/>
        <v>668749</v>
      </c>
      <c r="AU57" s="27">
        <f t="shared" si="13"/>
        <v>3193184</v>
      </c>
      <c r="AV57" s="27">
        <f t="shared" si="13"/>
        <v>698414</v>
      </c>
      <c r="AW57" s="27">
        <f t="shared" si="13"/>
        <v>797576</v>
      </c>
      <c r="AX57" s="27">
        <f t="shared" si="13"/>
        <v>806497</v>
      </c>
      <c r="AY57" s="27">
        <f t="shared" si="13"/>
        <v>763642</v>
      </c>
      <c r="AZ57" s="27">
        <f t="shared" si="13"/>
        <v>2542038</v>
      </c>
      <c r="BA57" s="27">
        <f t="shared" si="13"/>
        <v>1814687</v>
      </c>
      <c r="BB57" s="27">
        <f t="shared" si="13"/>
        <v>272948</v>
      </c>
      <c r="BC57" s="27">
        <f t="shared" si="13"/>
        <v>1289700</v>
      </c>
      <c r="BD57" s="27">
        <f t="shared" si="13"/>
        <v>1244839</v>
      </c>
      <c r="BE57" s="27">
        <f t="shared" si="13"/>
        <v>916508</v>
      </c>
      <c r="BF57" s="27">
        <f t="shared" si="13"/>
        <v>787108</v>
      </c>
      <c r="BG57" s="27">
        <f t="shared" si="13"/>
        <v>0</v>
      </c>
      <c r="BH57" s="27">
        <f t="shared" si="13"/>
        <v>851283</v>
      </c>
      <c r="BI57" s="27">
        <f t="shared" si="13"/>
        <v>792143</v>
      </c>
      <c r="BJ57" s="27">
        <f t="shared" si="13"/>
        <v>0</v>
      </c>
      <c r="BK57" s="27">
        <f t="shared" si="13"/>
        <v>0</v>
      </c>
      <c r="BL57" s="27">
        <f t="shared" si="13"/>
        <v>713969</v>
      </c>
      <c r="BM57" s="27">
        <f t="shared" si="13"/>
        <v>730233</v>
      </c>
      <c r="BN57" s="27">
        <f t="shared" si="13"/>
        <v>1236020</v>
      </c>
      <c r="BO57" s="27">
        <f t="shared" si="13"/>
        <v>1525784</v>
      </c>
      <c r="BP57" s="27">
        <f t="shared" si="13"/>
        <v>662978</v>
      </c>
      <c r="BQ57" s="27">
        <f t="shared" si="13"/>
        <v>1274950</v>
      </c>
      <c r="BR57" s="27">
        <f t="shared" si="13"/>
        <v>4167963</v>
      </c>
      <c r="BS57" s="27">
        <f t="shared" si="13"/>
        <v>1406681</v>
      </c>
      <c r="BT57" s="27">
        <f t="shared" ref="BT57:CZ57" si="14">SUM(BT25)</f>
        <v>477832</v>
      </c>
      <c r="BU57" s="27">
        <f t="shared" si="14"/>
        <v>611775</v>
      </c>
      <c r="BV57" s="27">
        <f t="shared" si="14"/>
        <v>637975</v>
      </c>
      <c r="BW57" s="27">
        <f t="shared" si="14"/>
        <v>1499458</v>
      </c>
      <c r="BX57" s="27">
        <f t="shared" si="14"/>
        <v>513605</v>
      </c>
      <c r="BY57" s="27">
        <f t="shared" si="14"/>
        <v>359535</v>
      </c>
      <c r="BZ57" s="27">
        <f t="shared" si="14"/>
        <v>727949</v>
      </c>
      <c r="CA57" s="27">
        <f t="shared" si="14"/>
        <v>639016</v>
      </c>
      <c r="CB57" s="27">
        <f t="shared" si="14"/>
        <v>1218986</v>
      </c>
      <c r="CC57" s="27">
        <f t="shared" si="14"/>
        <v>691589</v>
      </c>
      <c r="CD57" s="27">
        <f t="shared" si="14"/>
        <v>945219</v>
      </c>
      <c r="CE57" s="27">
        <f t="shared" si="14"/>
        <v>597513</v>
      </c>
      <c r="CF57" s="27">
        <f t="shared" si="14"/>
        <v>704252</v>
      </c>
      <c r="CG57" s="27">
        <f t="shared" si="14"/>
        <v>913364</v>
      </c>
      <c r="CH57" s="27">
        <f t="shared" si="14"/>
        <v>1102297</v>
      </c>
      <c r="CI57" s="27">
        <f t="shared" si="14"/>
        <v>607878</v>
      </c>
      <c r="CJ57" s="27">
        <f t="shared" si="14"/>
        <v>1574273</v>
      </c>
      <c r="CK57" s="27">
        <f t="shared" si="14"/>
        <v>1179942</v>
      </c>
      <c r="CL57" s="27">
        <f t="shared" si="14"/>
        <v>1101303</v>
      </c>
      <c r="CM57" s="27">
        <f t="shared" si="14"/>
        <v>657683</v>
      </c>
      <c r="CN57" s="27">
        <f t="shared" si="14"/>
        <v>895327</v>
      </c>
      <c r="CO57" s="27">
        <f t="shared" si="14"/>
        <v>760583</v>
      </c>
      <c r="CP57" s="27">
        <f t="shared" si="14"/>
        <v>539083</v>
      </c>
      <c r="CQ57" s="27">
        <f t="shared" si="14"/>
        <v>777967</v>
      </c>
      <c r="CR57" s="27">
        <f t="shared" si="14"/>
        <v>922919</v>
      </c>
      <c r="CS57" s="27">
        <f t="shared" si="14"/>
        <v>897635</v>
      </c>
      <c r="CT57" s="27">
        <f t="shared" si="14"/>
        <v>0</v>
      </c>
      <c r="CU57" s="27">
        <f t="shared" si="14"/>
        <v>1862081</v>
      </c>
      <c r="CV57" s="27">
        <f t="shared" si="14"/>
        <v>763638</v>
      </c>
      <c r="CW57" s="27">
        <f t="shared" si="14"/>
        <v>0</v>
      </c>
      <c r="CX57" s="27">
        <f t="shared" si="14"/>
        <v>0</v>
      </c>
      <c r="CY57" s="27">
        <f t="shared" si="14"/>
        <v>0</v>
      </c>
      <c r="CZ57" s="27">
        <f t="shared" si="14"/>
        <v>0</v>
      </c>
      <c r="DA57" s="27">
        <f>SUM(DA25)</f>
        <v>93322420</v>
      </c>
      <c r="DB57" s="1">
        <f t="shared" si="4"/>
        <v>93322420</v>
      </c>
      <c r="DC57" s="1">
        <f t="shared" si="11"/>
        <v>0</v>
      </c>
    </row>
    <row r="58" spans="2:107">
      <c r="B58" s="9" t="s">
        <v>96</v>
      </c>
      <c r="C58" s="19">
        <f>SUM(C26)</f>
        <v>3900000</v>
      </c>
      <c r="D58" s="19">
        <f t="shared" si="12"/>
        <v>0</v>
      </c>
      <c r="E58" s="19">
        <f t="shared" si="12"/>
        <v>0</v>
      </c>
      <c r="F58" s="19">
        <f t="shared" si="12"/>
        <v>0</v>
      </c>
      <c r="G58" s="19">
        <f>SUM(G26)</f>
        <v>4932000</v>
      </c>
      <c r="H58" s="19">
        <f t="shared" ref="H58:BS58" si="15">SUM(H26)</f>
        <v>8220000</v>
      </c>
      <c r="I58" s="19">
        <f t="shared" si="15"/>
        <v>2713200</v>
      </c>
      <c r="J58" s="19">
        <f t="shared" si="15"/>
        <v>2991000</v>
      </c>
      <c r="K58" s="19">
        <f t="shared" si="15"/>
        <v>3180000</v>
      </c>
      <c r="L58" s="19">
        <f t="shared" si="15"/>
        <v>0</v>
      </c>
      <c r="M58" s="19">
        <f t="shared" si="15"/>
        <v>3687300</v>
      </c>
      <c r="N58" s="19">
        <f t="shared" si="15"/>
        <v>4998000</v>
      </c>
      <c r="O58" s="19">
        <f t="shared" si="15"/>
        <v>2280000</v>
      </c>
      <c r="P58" s="19">
        <f t="shared" si="15"/>
        <v>4502400</v>
      </c>
      <c r="Q58" s="19">
        <f t="shared" si="15"/>
        <v>4788000</v>
      </c>
      <c r="R58" s="19">
        <f t="shared" si="15"/>
        <v>1585800</v>
      </c>
      <c r="S58" s="19">
        <f t="shared" si="15"/>
        <v>1500000</v>
      </c>
      <c r="T58" s="19">
        <f t="shared" si="15"/>
        <v>2031000</v>
      </c>
      <c r="U58" s="19">
        <f t="shared" si="15"/>
        <v>9804695</v>
      </c>
      <c r="V58" s="19">
        <f t="shared" si="15"/>
        <v>14966490</v>
      </c>
      <c r="W58" s="19">
        <f t="shared" si="15"/>
        <v>600000</v>
      </c>
      <c r="X58" s="19">
        <f t="shared" si="15"/>
        <v>1104630</v>
      </c>
      <c r="Y58" s="19">
        <f t="shared" si="15"/>
        <v>1302600</v>
      </c>
      <c r="Z58" s="19">
        <f t="shared" si="15"/>
        <v>2864400</v>
      </c>
      <c r="AA58" s="19">
        <f t="shared" si="15"/>
        <v>5490000</v>
      </c>
      <c r="AB58" s="19">
        <f t="shared" si="15"/>
        <v>0</v>
      </c>
      <c r="AC58" s="19">
        <f t="shared" si="15"/>
        <v>0</v>
      </c>
      <c r="AD58" s="19">
        <f t="shared" si="15"/>
        <v>793650</v>
      </c>
      <c r="AE58" s="19">
        <f t="shared" si="15"/>
        <v>0</v>
      </c>
      <c r="AF58" s="19">
        <f t="shared" si="15"/>
        <v>1308000</v>
      </c>
      <c r="AG58" s="19">
        <f t="shared" si="15"/>
        <v>0</v>
      </c>
      <c r="AH58" s="19">
        <f t="shared" si="15"/>
        <v>0</v>
      </c>
      <c r="AI58" s="19">
        <f t="shared" si="15"/>
        <v>0</v>
      </c>
      <c r="AJ58" s="19">
        <f t="shared" si="15"/>
        <v>755196</v>
      </c>
      <c r="AK58" s="19">
        <f t="shared" si="15"/>
        <v>0</v>
      </c>
      <c r="AL58" s="19">
        <f t="shared" si="15"/>
        <v>2718000</v>
      </c>
      <c r="AM58" s="19">
        <f t="shared" si="15"/>
        <v>1567230</v>
      </c>
      <c r="AN58" s="19">
        <f t="shared" si="15"/>
        <v>0</v>
      </c>
      <c r="AO58" s="19">
        <f t="shared" si="15"/>
        <v>1158000</v>
      </c>
      <c r="AP58" s="19">
        <f t="shared" si="15"/>
        <v>1374200</v>
      </c>
      <c r="AQ58" s="19">
        <f t="shared" si="15"/>
        <v>865704</v>
      </c>
      <c r="AR58" s="19">
        <f t="shared" si="15"/>
        <v>1547400</v>
      </c>
      <c r="AS58" s="19">
        <f t="shared" si="15"/>
        <v>1589304</v>
      </c>
      <c r="AT58" s="19">
        <f t="shared" si="15"/>
        <v>1362000</v>
      </c>
      <c r="AU58" s="19">
        <f t="shared" si="15"/>
        <v>4726748</v>
      </c>
      <c r="AV58" s="19">
        <f t="shared" si="15"/>
        <v>1248000</v>
      </c>
      <c r="AW58" s="19">
        <f t="shared" si="15"/>
        <v>1338000</v>
      </c>
      <c r="AX58" s="19">
        <f t="shared" si="15"/>
        <v>1461000</v>
      </c>
      <c r="AY58" s="19">
        <f t="shared" si="15"/>
        <v>1320000</v>
      </c>
      <c r="AZ58" s="19">
        <f t="shared" si="15"/>
        <v>3607800</v>
      </c>
      <c r="BA58" s="19">
        <f t="shared" si="15"/>
        <v>3303600</v>
      </c>
      <c r="BB58" s="19">
        <f t="shared" si="15"/>
        <v>646214</v>
      </c>
      <c r="BC58" s="19">
        <f t="shared" si="15"/>
        <v>6136071</v>
      </c>
      <c r="BD58" s="19">
        <f t="shared" si="15"/>
        <v>2132400</v>
      </c>
      <c r="BE58" s="19">
        <f t="shared" si="15"/>
        <v>1170000</v>
      </c>
      <c r="BF58" s="19">
        <f t="shared" si="15"/>
        <v>1393000</v>
      </c>
      <c r="BG58" s="19">
        <f t="shared" si="15"/>
        <v>0</v>
      </c>
      <c r="BH58" s="19">
        <f t="shared" si="15"/>
        <v>1440000</v>
      </c>
      <c r="BI58" s="19">
        <f t="shared" si="15"/>
        <v>2154000</v>
      </c>
      <c r="BJ58" s="19">
        <f t="shared" si="15"/>
        <v>1644780</v>
      </c>
      <c r="BK58" s="19">
        <f t="shared" si="15"/>
        <v>1807800</v>
      </c>
      <c r="BL58" s="19">
        <f t="shared" si="15"/>
        <v>1144080</v>
      </c>
      <c r="BM58" s="19">
        <f t="shared" si="15"/>
        <v>1734000</v>
      </c>
      <c r="BN58" s="19">
        <f t="shared" si="15"/>
        <v>2046000</v>
      </c>
      <c r="BO58" s="19">
        <f t="shared" si="15"/>
        <v>2672106</v>
      </c>
      <c r="BP58" s="19">
        <f t="shared" si="15"/>
        <v>1229400</v>
      </c>
      <c r="BQ58" s="19">
        <f t="shared" si="15"/>
        <v>1131000</v>
      </c>
      <c r="BR58" s="19">
        <f t="shared" si="15"/>
        <v>10254594</v>
      </c>
      <c r="BS58" s="19">
        <f t="shared" si="15"/>
        <v>8133306</v>
      </c>
      <c r="BT58" s="19">
        <f t="shared" ref="BT58:CZ58" si="16">SUM(BT26)</f>
        <v>1230000</v>
      </c>
      <c r="BU58" s="19">
        <f t="shared" si="16"/>
        <v>1446600</v>
      </c>
      <c r="BV58" s="19">
        <f t="shared" si="16"/>
        <v>1562154</v>
      </c>
      <c r="BW58" s="19">
        <f t="shared" si="16"/>
        <v>4221600</v>
      </c>
      <c r="BX58" s="19">
        <f t="shared" si="16"/>
        <v>1411320</v>
      </c>
      <c r="BY58" s="19">
        <f t="shared" si="16"/>
        <v>1217172</v>
      </c>
      <c r="BZ58" s="19">
        <f t="shared" si="16"/>
        <v>1923354</v>
      </c>
      <c r="CA58" s="19">
        <f t="shared" si="16"/>
        <v>1717116</v>
      </c>
      <c r="CB58" s="19">
        <f t="shared" si="16"/>
        <v>3036000</v>
      </c>
      <c r="CC58" s="19">
        <f t="shared" si="16"/>
        <v>1907198</v>
      </c>
      <c r="CD58" s="19">
        <f t="shared" si="16"/>
        <v>2266785</v>
      </c>
      <c r="CE58" s="19">
        <f t="shared" si="16"/>
        <v>1170000</v>
      </c>
      <c r="CF58" s="19">
        <f t="shared" si="16"/>
        <v>1318134</v>
      </c>
      <c r="CG58" s="19">
        <f t="shared" si="16"/>
        <v>1186680</v>
      </c>
      <c r="CH58" s="19">
        <f t="shared" si="16"/>
        <v>1549890</v>
      </c>
      <c r="CI58" s="19">
        <f t="shared" si="16"/>
        <v>1015800</v>
      </c>
      <c r="CJ58" s="19">
        <f t="shared" si="16"/>
        <v>2427102</v>
      </c>
      <c r="CK58" s="19">
        <f t="shared" si="16"/>
        <v>2058582</v>
      </c>
      <c r="CL58" s="19">
        <f t="shared" si="16"/>
        <v>3664080</v>
      </c>
      <c r="CM58" s="19">
        <f t="shared" si="16"/>
        <v>1314906</v>
      </c>
      <c r="CN58" s="19">
        <f t="shared" si="16"/>
        <v>2401866</v>
      </c>
      <c r="CO58" s="19">
        <f t="shared" si="16"/>
        <v>1580976</v>
      </c>
      <c r="CP58" s="19">
        <f t="shared" si="16"/>
        <v>1315830</v>
      </c>
      <c r="CQ58" s="19">
        <f t="shared" si="16"/>
        <v>1184400</v>
      </c>
      <c r="CR58" s="19">
        <f t="shared" si="16"/>
        <v>1733268</v>
      </c>
      <c r="CS58" s="19">
        <f t="shared" si="16"/>
        <v>1285380</v>
      </c>
      <c r="CT58" s="19">
        <f t="shared" si="16"/>
        <v>643200</v>
      </c>
      <c r="CU58" s="19">
        <f t="shared" si="16"/>
        <v>7680000</v>
      </c>
      <c r="CV58" s="19">
        <f t="shared" si="16"/>
        <v>2658000</v>
      </c>
      <c r="CW58" s="19">
        <f t="shared" si="16"/>
        <v>0</v>
      </c>
      <c r="CX58" s="19">
        <f t="shared" si="16"/>
        <v>0</v>
      </c>
      <c r="CY58" s="19">
        <f t="shared" si="16"/>
        <v>0</v>
      </c>
      <c r="CZ58" s="19">
        <f t="shared" si="16"/>
        <v>0</v>
      </c>
      <c r="DA58" s="19">
        <f>SUM(DA26)</f>
        <v>224481491</v>
      </c>
      <c r="DB58" s="1">
        <f t="shared" si="4"/>
        <v>224481491</v>
      </c>
      <c r="DC58" s="1">
        <f t="shared" si="11"/>
        <v>0</v>
      </c>
    </row>
    <row r="59" spans="2:107">
      <c r="B59" s="9" t="s">
        <v>97</v>
      </c>
      <c r="C59" s="19">
        <f>SUM(C32)</f>
        <v>5044456</v>
      </c>
      <c r="D59" s="19">
        <f>SUM(D28)</f>
        <v>0</v>
      </c>
      <c r="E59" s="19">
        <f>SUM(E28)</f>
        <v>0</v>
      </c>
      <c r="F59" s="19">
        <f>SUM(F28)</f>
        <v>0</v>
      </c>
      <c r="G59" s="19">
        <f>SUM(G32)</f>
        <v>5223904</v>
      </c>
      <c r="H59" s="19">
        <f t="shared" ref="H59:BS59" si="17">SUM(H32)</f>
        <v>6190668</v>
      </c>
      <c r="I59" s="19">
        <f t="shared" si="17"/>
        <v>6951862</v>
      </c>
      <c r="J59" s="19">
        <f t="shared" si="17"/>
        <v>7663476</v>
      </c>
      <c r="K59" s="19">
        <f t="shared" si="17"/>
        <v>2546358</v>
      </c>
      <c r="L59" s="19">
        <f t="shared" si="17"/>
        <v>5184285</v>
      </c>
      <c r="M59" s="19">
        <f t="shared" si="17"/>
        <v>5188774</v>
      </c>
      <c r="N59" s="19">
        <f t="shared" si="17"/>
        <v>8776536</v>
      </c>
      <c r="O59" s="19">
        <f t="shared" si="17"/>
        <v>2956000</v>
      </c>
      <c r="P59" s="19">
        <f t="shared" si="17"/>
        <v>4069938</v>
      </c>
      <c r="Q59" s="19">
        <f t="shared" si="17"/>
        <v>7218000</v>
      </c>
      <c r="R59" s="19">
        <f t="shared" si="17"/>
        <v>2442362</v>
      </c>
      <c r="S59" s="19">
        <f t="shared" si="17"/>
        <v>2815464</v>
      </c>
      <c r="T59" s="19">
        <f t="shared" si="17"/>
        <v>4059254</v>
      </c>
      <c r="U59" s="19">
        <f t="shared" si="17"/>
        <v>7656000</v>
      </c>
      <c r="V59" s="19">
        <f t="shared" si="17"/>
        <v>8113373</v>
      </c>
      <c r="W59" s="19">
        <f t="shared" si="17"/>
        <v>809534</v>
      </c>
      <c r="X59" s="19">
        <f t="shared" si="17"/>
        <v>3904030</v>
      </c>
      <c r="Y59" s="19">
        <f t="shared" si="17"/>
        <v>2264000</v>
      </c>
      <c r="Z59" s="19">
        <f t="shared" si="17"/>
        <v>2658120</v>
      </c>
      <c r="AA59" s="19">
        <f t="shared" si="17"/>
        <v>0</v>
      </c>
      <c r="AB59" s="19">
        <f t="shared" si="17"/>
        <v>0</v>
      </c>
      <c r="AC59" s="19">
        <f t="shared" si="17"/>
        <v>0</v>
      </c>
      <c r="AD59" s="19">
        <f t="shared" si="17"/>
        <v>790262</v>
      </c>
      <c r="AE59" s="19">
        <f t="shared" si="17"/>
        <v>0</v>
      </c>
      <c r="AF59" s="19">
        <f t="shared" si="17"/>
        <v>1078866</v>
      </c>
      <c r="AG59" s="19">
        <f t="shared" si="17"/>
        <v>0</v>
      </c>
      <c r="AH59" s="19">
        <f t="shared" si="17"/>
        <v>0</v>
      </c>
      <c r="AI59" s="19">
        <f t="shared" si="17"/>
        <v>0</v>
      </c>
      <c r="AJ59" s="19">
        <f t="shared" si="17"/>
        <v>1354708</v>
      </c>
      <c r="AK59" s="19">
        <f t="shared" si="17"/>
        <v>0</v>
      </c>
      <c r="AL59" s="19">
        <f t="shared" si="17"/>
        <v>7148000</v>
      </c>
      <c r="AM59" s="19">
        <f t="shared" si="17"/>
        <v>2723862</v>
      </c>
      <c r="AN59" s="19">
        <f t="shared" si="17"/>
        <v>0</v>
      </c>
      <c r="AO59" s="19">
        <f t="shared" si="17"/>
        <v>2097942</v>
      </c>
      <c r="AP59" s="19">
        <f t="shared" si="17"/>
        <v>1818854</v>
      </c>
      <c r="AQ59" s="19">
        <f t="shared" si="17"/>
        <v>974756</v>
      </c>
      <c r="AR59" s="19">
        <f t="shared" si="17"/>
        <v>1658032</v>
      </c>
      <c r="AS59" s="19">
        <f t="shared" si="17"/>
        <v>1924140</v>
      </c>
      <c r="AT59" s="19">
        <f t="shared" si="17"/>
        <v>1320038</v>
      </c>
      <c r="AU59" s="19">
        <f t="shared" si="17"/>
        <v>4181970</v>
      </c>
      <c r="AV59" s="19">
        <f t="shared" si="17"/>
        <v>1606000</v>
      </c>
      <c r="AW59" s="19">
        <f t="shared" si="17"/>
        <v>1448886</v>
      </c>
      <c r="AX59" s="19">
        <f t="shared" si="17"/>
        <v>1908200</v>
      </c>
      <c r="AY59" s="19">
        <f t="shared" si="17"/>
        <v>1540000</v>
      </c>
      <c r="AZ59" s="19">
        <f t="shared" si="17"/>
        <v>4576180</v>
      </c>
      <c r="BA59" s="19">
        <f t="shared" si="17"/>
        <v>3172715</v>
      </c>
      <c r="BB59" s="19">
        <f t="shared" si="17"/>
        <v>1799400</v>
      </c>
      <c r="BC59" s="19">
        <f t="shared" si="17"/>
        <v>6145000</v>
      </c>
      <c r="BD59" s="19">
        <f t="shared" si="17"/>
        <v>3857880</v>
      </c>
      <c r="BE59" s="19">
        <f t="shared" si="17"/>
        <v>3364000</v>
      </c>
      <c r="BF59" s="19">
        <f t="shared" si="17"/>
        <v>1418000</v>
      </c>
      <c r="BG59" s="19">
        <f t="shared" si="17"/>
        <v>0</v>
      </c>
      <c r="BH59" s="19">
        <f t="shared" si="17"/>
        <v>1224000</v>
      </c>
      <c r="BI59" s="19">
        <f t="shared" si="17"/>
        <v>2511700</v>
      </c>
      <c r="BJ59" s="19">
        <f t="shared" si="17"/>
        <v>1679326</v>
      </c>
      <c r="BK59" s="19">
        <f t="shared" si="17"/>
        <v>2344012</v>
      </c>
      <c r="BL59" s="19">
        <f t="shared" si="17"/>
        <v>1444566</v>
      </c>
      <c r="BM59" s="19">
        <f t="shared" si="17"/>
        <v>1495482</v>
      </c>
      <c r="BN59" s="19">
        <f t="shared" si="17"/>
        <v>2165166</v>
      </c>
      <c r="BO59" s="19">
        <f t="shared" si="17"/>
        <v>3055138</v>
      </c>
      <c r="BP59" s="19">
        <f t="shared" si="17"/>
        <v>1922900</v>
      </c>
      <c r="BQ59" s="19">
        <f t="shared" si="17"/>
        <v>1868514</v>
      </c>
      <c r="BR59" s="19">
        <f t="shared" si="17"/>
        <v>11835490</v>
      </c>
      <c r="BS59" s="19">
        <f t="shared" si="17"/>
        <v>6556215</v>
      </c>
      <c r="BT59" s="19">
        <f t="shared" ref="BT59:CZ59" si="18">SUM(BT32)</f>
        <v>1338769</v>
      </c>
      <c r="BU59" s="19">
        <f t="shared" si="18"/>
        <v>1899999</v>
      </c>
      <c r="BV59" s="19">
        <f t="shared" si="18"/>
        <v>1819492</v>
      </c>
      <c r="BW59" s="19">
        <f t="shared" si="18"/>
        <v>6087050</v>
      </c>
      <c r="BX59" s="19">
        <f t="shared" si="18"/>
        <v>1241293</v>
      </c>
      <c r="BY59" s="19">
        <f t="shared" si="18"/>
        <v>1114946</v>
      </c>
      <c r="BZ59" s="19">
        <f t="shared" si="18"/>
        <v>2193129</v>
      </c>
      <c r="CA59" s="19">
        <f t="shared" si="18"/>
        <v>1824731</v>
      </c>
      <c r="CB59" s="19">
        <f t="shared" si="18"/>
        <v>4425613</v>
      </c>
      <c r="CC59" s="19">
        <f t="shared" si="18"/>
        <v>1330000</v>
      </c>
      <c r="CD59" s="19">
        <f t="shared" si="18"/>
        <v>1504000</v>
      </c>
      <c r="CE59" s="19">
        <f t="shared" si="18"/>
        <v>1408322</v>
      </c>
      <c r="CF59" s="19">
        <f t="shared" si="18"/>
        <v>1600826</v>
      </c>
      <c r="CG59" s="19">
        <f t="shared" si="18"/>
        <v>1690100</v>
      </c>
      <c r="CH59" s="19">
        <f t="shared" si="18"/>
        <v>2925729</v>
      </c>
      <c r="CI59" s="19">
        <f t="shared" si="18"/>
        <v>1240029</v>
      </c>
      <c r="CJ59" s="19">
        <f t="shared" si="18"/>
        <v>3120000</v>
      </c>
      <c r="CK59" s="19">
        <f t="shared" si="18"/>
        <v>1696000</v>
      </c>
      <c r="CL59" s="19">
        <f t="shared" si="18"/>
        <v>1492194</v>
      </c>
      <c r="CM59" s="19">
        <f t="shared" si="18"/>
        <v>1347056</v>
      </c>
      <c r="CN59" s="19">
        <f t="shared" si="18"/>
        <v>2640866</v>
      </c>
      <c r="CO59" s="19">
        <f t="shared" si="18"/>
        <v>2472671</v>
      </c>
      <c r="CP59" s="19">
        <f t="shared" si="18"/>
        <v>1307716</v>
      </c>
      <c r="CQ59" s="19">
        <f t="shared" si="18"/>
        <v>1403498</v>
      </c>
      <c r="CR59" s="19">
        <f t="shared" si="18"/>
        <v>2798279</v>
      </c>
      <c r="CS59" s="19">
        <f t="shared" si="18"/>
        <v>795614</v>
      </c>
      <c r="CT59" s="19">
        <f t="shared" si="18"/>
        <v>1526973</v>
      </c>
      <c r="CU59" s="19">
        <f t="shared" si="18"/>
        <v>2022608</v>
      </c>
      <c r="CV59" s="19">
        <f t="shared" si="18"/>
        <v>861482</v>
      </c>
      <c r="CW59" s="19">
        <f t="shared" si="18"/>
        <v>3841510</v>
      </c>
      <c r="CX59" s="19">
        <f t="shared" si="18"/>
        <v>3318474</v>
      </c>
      <c r="CY59" s="19">
        <f t="shared" si="18"/>
        <v>4732800</v>
      </c>
      <c r="CZ59" s="19">
        <f t="shared" si="18"/>
        <v>6055334</v>
      </c>
      <c r="DA59" s="19">
        <f>SUM(DA32)</f>
        <v>272823697</v>
      </c>
      <c r="DB59" s="1">
        <f t="shared" si="4"/>
        <v>272823697</v>
      </c>
      <c r="DC59" s="1">
        <f t="shared" si="11"/>
        <v>0</v>
      </c>
    </row>
    <row r="60" spans="2:107">
      <c r="B60" s="9" t="s">
        <v>98</v>
      </c>
      <c r="C60" s="19">
        <f>SUM(C33+C35)</f>
        <v>22322000</v>
      </c>
      <c r="D60" s="19">
        <f>SUM(D29,D31)</f>
        <v>0</v>
      </c>
      <c r="E60" s="19">
        <f>SUM(E29,E31)</f>
        <v>0</v>
      </c>
      <c r="F60" s="19">
        <f>SUM(F29,F31)</f>
        <v>0</v>
      </c>
      <c r="G60" s="19">
        <f>SUM(G33+G35)</f>
        <v>1095000</v>
      </c>
      <c r="H60" s="19">
        <f t="shared" ref="H60:BS60" si="19">SUM(H33+H35)</f>
        <v>7896000</v>
      </c>
      <c r="I60" s="19">
        <f t="shared" si="19"/>
        <v>1011000</v>
      </c>
      <c r="J60" s="19">
        <f t="shared" si="19"/>
        <v>7997901</v>
      </c>
      <c r="K60" s="19">
        <f t="shared" si="19"/>
        <v>3589910</v>
      </c>
      <c r="L60" s="19">
        <f t="shared" si="19"/>
        <v>3778834</v>
      </c>
      <c r="M60" s="19">
        <f t="shared" si="19"/>
        <v>2992000</v>
      </c>
      <c r="N60" s="19">
        <f t="shared" si="19"/>
        <v>5253400</v>
      </c>
      <c r="O60" s="19">
        <f t="shared" si="19"/>
        <v>560800</v>
      </c>
      <c r="P60" s="19">
        <f t="shared" si="19"/>
        <v>0</v>
      </c>
      <c r="Q60" s="19">
        <f t="shared" si="19"/>
        <v>2364400</v>
      </c>
      <c r="R60" s="19">
        <f t="shared" si="19"/>
        <v>3220500</v>
      </c>
      <c r="S60" s="19">
        <f t="shared" si="19"/>
        <v>34679551</v>
      </c>
      <c r="T60" s="19">
        <f t="shared" si="19"/>
        <v>250000</v>
      </c>
      <c r="U60" s="19">
        <f t="shared" si="19"/>
        <v>1082000</v>
      </c>
      <c r="V60" s="19">
        <f t="shared" si="19"/>
        <v>0</v>
      </c>
      <c r="W60" s="19">
        <f t="shared" si="19"/>
        <v>381000</v>
      </c>
      <c r="X60" s="19">
        <f t="shared" si="19"/>
        <v>23435240</v>
      </c>
      <c r="Y60" s="19">
        <f t="shared" si="19"/>
        <v>1492700</v>
      </c>
      <c r="Z60" s="19">
        <f t="shared" si="19"/>
        <v>2749000</v>
      </c>
      <c r="AA60" s="19">
        <f t="shared" si="19"/>
        <v>1593300</v>
      </c>
      <c r="AB60" s="19">
        <f t="shared" si="19"/>
        <v>0</v>
      </c>
      <c r="AC60" s="19">
        <f t="shared" si="19"/>
        <v>0</v>
      </c>
      <c r="AD60" s="19">
        <f t="shared" si="19"/>
        <v>617200</v>
      </c>
      <c r="AE60" s="19">
        <f t="shared" si="19"/>
        <v>0</v>
      </c>
      <c r="AF60" s="19">
        <f t="shared" si="19"/>
        <v>1521290</v>
      </c>
      <c r="AG60" s="19">
        <f t="shared" si="19"/>
        <v>0</v>
      </c>
      <c r="AH60" s="19">
        <f t="shared" si="19"/>
        <v>0</v>
      </c>
      <c r="AI60" s="19">
        <f t="shared" si="19"/>
        <v>0</v>
      </c>
      <c r="AJ60" s="19">
        <f t="shared" si="19"/>
        <v>1688000</v>
      </c>
      <c r="AK60" s="19">
        <f t="shared" si="19"/>
        <v>0</v>
      </c>
      <c r="AL60" s="19">
        <f t="shared" si="19"/>
        <v>2618525</v>
      </c>
      <c r="AM60" s="19">
        <f t="shared" si="19"/>
        <v>2776698</v>
      </c>
      <c r="AN60" s="19">
        <f t="shared" si="19"/>
        <v>0</v>
      </c>
      <c r="AO60" s="19">
        <f t="shared" si="19"/>
        <v>1067146</v>
      </c>
      <c r="AP60" s="19">
        <f t="shared" si="19"/>
        <v>791694</v>
      </c>
      <c r="AQ60" s="19">
        <f t="shared" si="19"/>
        <v>405217</v>
      </c>
      <c r="AR60" s="19">
        <f t="shared" si="19"/>
        <v>826343</v>
      </c>
      <c r="AS60" s="19">
        <f t="shared" si="19"/>
        <v>823380</v>
      </c>
      <c r="AT60" s="19">
        <f t="shared" si="19"/>
        <v>1356079</v>
      </c>
      <c r="AU60" s="19">
        <f t="shared" si="19"/>
        <v>2149409</v>
      </c>
      <c r="AV60" s="19">
        <f t="shared" si="19"/>
        <v>607828</v>
      </c>
      <c r="AW60" s="19">
        <f t="shared" si="19"/>
        <v>507320</v>
      </c>
      <c r="AX60" s="19">
        <f t="shared" si="19"/>
        <v>345685</v>
      </c>
      <c r="AY60" s="19">
        <f t="shared" si="19"/>
        <v>977656</v>
      </c>
      <c r="AZ60" s="19">
        <f t="shared" si="19"/>
        <v>4144108</v>
      </c>
      <c r="BA60" s="19">
        <f t="shared" si="19"/>
        <v>2286504</v>
      </c>
      <c r="BB60" s="19">
        <f t="shared" si="19"/>
        <v>408868</v>
      </c>
      <c r="BC60" s="19">
        <f t="shared" si="19"/>
        <v>3345780</v>
      </c>
      <c r="BD60" s="19">
        <f t="shared" si="19"/>
        <v>3857152</v>
      </c>
      <c r="BE60" s="19">
        <f t="shared" si="19"/>
        <v>2017880</v>
      </c>
      <c r="BF60" s="19">
        <f t="shared" si="19"/>
        <v>1401443</v>
      </c>
      <c r="BG60" s="19">
        <f t="shared" si="19"/>
        <v>0</v>
      </c>
      <c r="BH60" s="19">
        <f t="shared" si="19"/>
        <v>13000</v>
      </c>
      <c r="BI60" s="19">
        <f t="shared" si="19"/>
        <v>4028550</v>
      </c>
      <c r="BJ60" s="19">
        <f t="shared" si="19"/>
        <v>559900</v>
      </c>
      <c r="BK60" s="19">
        <f t="shared" si="19"/>
        <v>683922</v>
      </c>
      <c r="BL60" s="19">
        <f t="shared" si="19"/>
        <v>674318</v>
      </c>
      <c r="BM60" s="19">
        <f t="shared" si="19"/>
        <v>397770</v>
      </c>
      <c r="BN60" s="19">
        <f t="shared" si="19"/>
        <v>2020667</v>
      </c>
      <c r="BO60" s="19">
        <f t="shared" si="19"/>
        <v>1365245</v>
      </c>
      <c r="BP60" s="19">
        <f t="shared" si="19"/>
        <v>410655</v>
      </c>
      <c r="BQ60" s="19">
        <f t="shared" si="19"/>
        <v>713745</v>
      </c>
      <c r="BR60" s="19">
        <f t="shared" si="19"/>
        <v>28849641</v>
      </c>
      <c r="BS60" s="19">
        <f t="shared" si="19"/>
        <v>2552724</v>
      </c>
      <c r="BT60" s="19">
        <f t="shared" ref="BT60:CZ60" si="20">SUM(BT33+BT35)</f>
        <v>1771900</v>
      </c>
      <c r="BU60" s="19">
        <f t="shared" si="20"/>
        <v>511448</v>
      </c>
      <c r="BV60" s="19">
        <f t="shared" si="20"/>
        <v>625796</v>
      </c>
      <c r="BW60" s="19">
        <f t="shared" si="20"/>
        <v>5930456</v>
      </c>
      <c r="BX60" s="19">
        <f t="shared" si="20"/>
        <v>898330</v>
      </c>
      <c r="BY60" s="19">
        <f t="shared" si="20"/>
        <v>268160</v>
      </c>
      <c r="BZ60" s="19">
        <f t="shared" si="20"/>
        <v>3365093</v>
      </c>
      <c r="CA60" s="19">
        <f t="shared" si="20"/>
        <v>492080</v>
      </c>
      <c r="CB60" s="19">
        <f t="shared" si="20"/>
        <v>1127013</v>
      </c>
      <c r="CC60" s="19">
        <f t="shared" si="20"/>
        <v>94457</v>
      </c>
      <c r="CD60" s="19">
        <f t="shared" si="20"/>
        <v>256883</v>
      </c>
      <c r="CE60" s="19">
        <f t="shared" si="20"/>
        <v>732649</v>
      </c>
      <c r="CF60" s="19">
        <f t="shared" si="20"/>
        <v>1086201</v>
      </c>
      <c r="CG60" s="19">
        <f t="shared" si="20"/>
        <v>1091748</v>
      </c>
      <c r="CH60" s="19">
        <f t="shared" si="20"/>
        <v>1332456</v>
      </c>
      <c r="CI60" s="19">
        <f t="shared" si="20"/>
        <v>648921</v>
      </c>
      <c r="CJ60" s="19">
        <f t="shared" si="20"/>
        <v>935717</v>
      </c>
      <c r="CK60" s="19">
        <f t="shared" si="20"/>
        <v>967659</v>
      </c>
      <c r="CL60" s="19">
        <f t="shared" si="20"/>
        <v>775024</v>
      </c>
      <c r="CM60" s="19">
        <f t="shared" si="20"/>
        <v>761734</v>
      </c>
      <c r="CN60" s="19">
        <f t="shared" si="20"/>
        <v>176850</v>
      </c>
      <c r="CO60" s="19">
        <f t="shared" si="20"/>
        <v>465900</v>
      </c>
      <c r="CP60" s="19">
        <f t="shared" si="20"/>
        <v>1032457</v>
      </c>
      <c r="CQ60" s="19">
        <f t="shared" si="20"/>
        <v>2098048</v>
      </c>
      <c r="CR60" s="19">
        <f t="shared" si="20"/>
        <v>129300</v>
      </c>
      <c r="CS60" s="19">
        <f t="shared" si="20"/>
        <v>676536</v>
      </c>
      <c r="CT60" s="19">
        <f t="shared" si="20"/>
        <v>720020</v>
      </c>
      <c r="CU60" s="19">
        <f t="shared" si="20"/>
        <v>955297</v>
      </c>
      <c r="CV60" s="19">
        <f t="shared" si="20"/>
        <v>279714</v>
      </c>
      <c r="CW60" s="19">
        <f t="shared" si="20"/>
        <v>0</v>
      </c>
      <c r="CX60" s="19">
        <f t="shared" si="20"/>
        <v>0</v>
      </c>
      <c r="CY60" s="19">
        <f t="shared" si="20"/>
        <v>0</v>
      </c>
      <c r="CZ60" s="19">
        <f t="shared" si="20"/>
        <v>0</v>
      </c>
      <c r="DA60" s="19">
        <f>SUM(DA33+DA35)</f>
        <v>236763725</v>
      </c>
      <c r="DB60" s="1">
        <f t="shared" si="4"/>
        <v>236763725</v>
      </c>
      <c r="DC60" s="1">
        <f t="shared" si="11"/>
        <v>0</v>
      </c>
    </row>
    <row r="61" spans="2:107">
      <c r="B61" s="9" t="s">
        <v>112</v>
      </c>
      <c r="C61" s="19">
        <f>C31</f>
        <v>2928611</v>
      </c>
      <c r="D61" s="19"/>
      <c r="E61" s="19"/>
      <c r="F61" s="19"/>
      <c r="G61" s="19">
        <f>G31</f>
        <v>4005731</v>
      </c>
      <c r="H61" s="19">
        <f t="shared" ref="H61:BS61" si="21">H31</f>
        <v>7321591</v>
      </c>
      <c r="I61" s="19">
        <f t="shared" si="21"/>
        <v>3916263</v>
      </c>
      <c r="J61" s="19">
        <f t="shared" si="21"/>
        <v>5066871</v>
      </c>
      <c r="K61" s="19">
        <f t="shared" si="21"/>
        <v>4339591</v>
      </c>
      <c r="L61" s="19">
        <f t="shared" si="21"/>
        <v>0</v>
      </c>
      <c r="M61" s="19">
        <f t="shared" si="21"/>
        <v>3940878</v>
      </c>
      <c r="N61" s="19">
        <f t="shared" si="21"/>
        <v>4270099</v>
      </c>
      <c r="O61" s="19">
        <f t="shared" si="21"/>
        <v>1925125</v>
      </c>
      <c r="P61" s="19">
        <f t="shared" si="21"/>
        <v>237857</v>
      </c>
      <c r="Q61" s="19">
        <f t="shared" si="21"/>
        <v>6344296</v>
      </c>
      <c r="R61" s="19">
        <f t="shared" si="21"/>
        <v>2463470</v>
      </c>
      <c r="S61" s="19">
        <f t="shared" si="21"/>
        <v>2368241</v>
      </c>
      <c r="T61" s="19">
        <f t="shared" si="21"/>
        <v>3994399</v>
      </c>
      <c r="U61" s="19">
        <f t="shared" si="21"/>
        <v>8330877</v>
      </c>
      <c r="V61" s="19">
        <f t="shared" si="21"/>
        <v>8424228</v>
      </c>
      <c r="W61" s="19">
        <f t="shared" si="21"/>
        <v>1154814</v>
      </c>
      <c r="X61" s="19">
        <f t="shared" si="21"/>
        <v>1894123</v>
      </c>
      <c r="Y61" s="19">
        <f t="shared" si="21"/>
        <v>2742075</v>
      </c>
      <c r="Z61" s="19">
        <f t="shared" si="21"/>
        <v>2687612</v>
      </c>
      <c r="AA61" s="19">
        <f t="shared" si="21"/>
        <v>8789656</v>
      </c>
      <c r="AB61" s="19">
        <f t="shared" si="21"/>
        <v>0</v>
      </c>
      <c r="AC61" s="19">
        <f t="shared" si="21"/>
        <v>0</v>
      </c>
      <c r="AD61" s="19">
        <f t="shared" si="21"/>
        <v>203452</v>
      </c>
      <c r="AE61" s="19">
        <f t="shared" si="21"/>
        <v>0</v>
      </c>
      <c r="AF61" s="19">
        <f t="shared" si="21"/>
        <v>311248</v>
      </c>
      <c r="AG61" s="19">
        <f t="shared" si="21"/>
        <v>0</v>
      </c>
      <c r="AH61" s="19">
        <f t="shared" si="21"/>
        <v>0</v>
      </c>
      <c r="AI61" s="19">
        <f t="shared" si="21"/>
        <v>0</v>
      </c>
      <c r="AJ61" s="19">
        <f t="shared" si="21"/>
        <v>271406</v>
      </c>
      <c r="AK61" s="19">
        <f t="shared" si="21"/>
        <v>0</v>
      </c>
      <c r="AL61" s="19">
        <f t="shared" si="21"/>
        <v>1396318</v>
      </c>
      <c r="AM61" s="19">
        <f t="shared" si="21"/>
        <v>495805</v>
      </c>
      <c r="AN61" s="19">
        <f t="shared" si="21"/>
        <v>0</v>
      </c>
      <c r="AO61" s="19">
        <f t="shared" si="21"/>
        <v>379291</v>
      </c>
      <c r="AP61" s="19">
        <f t="shared" si="21"/>
        <v>300967</v>
      </c>
      <c r="AQ61" s="19">
        <f t="shared" si="21"/>
        <v>386391</v>
      </c>
      <c r="AR61" s="19">
        <f t="shared" si="21"/>
        <v>276159</v>
      </c>
      <c r="AS61" s="19">
        <f t="shared" si="21"/>
        <v>448585</v>
      </c>
      <c r="AT61" s="19">
        <f t="shared" si="21"/>
        <v>291925</v>
      </c>
      <c r="AU61" s="19">
        <f t="shared" si="21"/>
        <v>1215814</v>
      </c>
      <c r="AV61" s="19">
        <f t="shared" si="21"/>
        <v>269871</v>
      </c>
      <c r="AW61" s="19">
        <f t="shared" si="21"/>
        <v>504855</v>
      </c>
      <c r="AX61" s="19">
        <f t="shared" si="21"/>
        <v>358001</v>
      </c>
      <c r="AY61" s="19">
        <f t="shared" si="21"/>
        <v>342565</v>
      </c>
      <c r="AZ61" s="19">
        <f t="shared" si="21"/>
        <v>1606186</v>
      </c>
      <c r="BA61" s="19">
        <f t="shared" si="21"/>
        <v>347082</v>
      </c>
      <c r="BB61" s="19">
        <f t="shared" si="21"/>
        <v>199395</v>
      </c>
      <c r="BC61" s="19">
        <f t="shared" si="21"/>
        <v>943144</v>
      </c>
      <c r="BD61" s="19">
        <f t="shared" si="21"/>
        <v>530794</v>
      </c>
      <c r="BE61" s="19">
        <f t="shared" si="21"/>
        <v>561566</v>
      </c>
      <c r="BF61" s="19">
        <f t="shared" si="21"/>
        <v>282395</v>
      </c>
      <c r="BG61" s="19">
        <f t="shared" si="21"/>
        <v>0</v>
      </c>
      <c r="BH61" s="19">
        <f t="shared" si="21"/>
        <v>471594</v>
      </c>
      <c r="BI61" s="19">
        <f t="shared" si="21"/>
        <v>511851</v>
      </c>
      <c r="BJ61" s="19">
        <f t="shared" si="21"/>
        <v>0</v>
      </c>
      <c r="BK61" s="19">
        <f t="shared" si="21"/>
        <v>0</v>
      </c>
      <c r="BL61" s="19">
        <f t="shared" si="21"/>
        <v>13178</v>
      </c>
      <c r="BM61" s="19">
        <f t="shared" si="21"/>
        <v>0</v>
      </c>
      <c r="BN61" s="19">
        <f t="shared" si="21"/>
        <v>471597</v>
      </c>
      <c r="BO61" s="19">
        <f t="shared" si="21"/>
        <v>710658</v>
      </c>
      <c r="BP61" s="19">
        <f t="shared" si="21"/>
        <v>547731</v>
      </c>
      <c r="BQ61" s="19">
        <f t="shared" si="21"/>
        <v>422903</v>
      </c>
      <c r="BR61" s="19">
        <f t="shared" si="21"/>
        <v>3142000</v>
      </c>
      <c r="BS61" s="19">
        <f t="shared" si="21"/>
        <v>1932606</v>
      </c>
      <c r="BT61" s="19">
        <f t="shared" ref="BT61:CZ61" si="22">BT31</f>
        <v>411698</v>
      </c>
      <c r="BU61" s="19">
        <f t="shared" si="22"/>
        <v>6600</v>
      </c>
      <c r="BV61" s="19">
        <f t="shared" si="22"/>
        <v>40764</v>
      </c>
      <c r="BW61" s="19">
        <f t="shared" si="22"/>
        <v>1870568</v>
      </c>
      <c r="BX61" s="19">
        <f t="shared" si="22"/>
        <v>473072</v>
      </c>
      <c r="BY61" s="19">
        <f t="shared" si="22"/>
        <v>6600</v>
      </c>
      <c r="BZ61" s="19">
        <f t="shared" si="22"/>
        <v>1262909</v>
      </c>
      <c r="CA61" s="19">
        <f t="shared" si="22"/>
        <v>710446</v>
      </c>
      <c r="CB61" s="19">
        <f t="shared" si="22"/>
        <v>2404098</v>
      </c>
      <c r="CC61" s="19">
        <f t="shared" si="22"/>
        <v>0</v>
      </c>
      <c r="CD61" s="19">
        <f t="shared" si="22"/>
        <v>0</v>
      </c>
      <c r="CE61" s="19">
        <f t="shared" si="22"/>
        <v>303153</v>
      </c>
      <c r="CF61" s="19">
        <f t="shared" si="22"/>
        <v>233822</v>
      </c>
      <c r="CG61" s="19">
        <f t="shared" si="22"/>
        <v>260198</v>
      </c>
      <c r="CH61" s="19">
        <f t="shared" si="22"/>
        <v>402705</v>
      </c>
      <c r="CI61" s="19">
        <f t="shared" si="22"/>
        <v>506641</v>
      </c>
      <c r="CJ61" s="19">
        <f t="shared" si="22"/>
        <v>15943</v>
      </c>
      <c r="CK61" s="19">
        <f t="shared" si="22"/>
        <v>6600</v>
      </c>
      <c r="CL61" s="19">
        <f t="shared" si="22"/>
        <v>11269</v>
      </c>
      <c r="CM61" s="19">
        <f t="shared" si="22"/>
        <v>14830</v>
      </c>
      <c r="CN61" s="19">
        <f t="shared" si="22"/>
        <v>6600</v>
      </c>
      <c r="CO61" s="19">
        <f t="shared" si="22"/>
        <v>6600</v>
      </c>
      <c r="CP61" s="19">
        <f t="shared" si="22"/>
        <v>310428</v>
      </c>
      <c r="CQ61" s="19">
        <f t="shared" si="22"/>
        <v>6600</v>
      </c>
      <c r="CR61" s="19">
        <f t="shared" si="22"/>
        <v>6600</v>
      </c>
      <c r="CS61" s="19">
        <f t="shared" si="22"/>
        <v>314585</v>
      </c>
      <c r="CT61" s="19">
        <f t="shared" si="22"/>
        <v>609307</v>
      </c>
      <c r="CU61" s="19">
        <f t="shared" si="22"/>
        <v>845775</v>
      </c>
      <c r="CV61" s="19">
        <f t="shared" si="22"/>
        <v>449791</v>
      </c>
      <c r="CW61" s="19">
        <f t="shared" si="22"/>
        <v>0</v>
      </c>
      <c r="CX61" s="19">
        <f t="shared" si="22"/>
        <v>0</v>
      </c>
      <c r="CY61" s="19">
        <f t="shared" si="22"/>
        <v>0</v>
      </c>
      <c r="CZ61" s="19">
        <f t="shared" si="22"/>
        <v>0</v>
      </c>
      <c r="DA61" s="19">
        <f>DA31</f>
        <v>118791943</v>
      </c>
      <c r="DB61" s="1">
        <f t="shared" si="4"/>
        <v>118791943</v>
      </c>
      <c r="DC61" s="1">
        <f t="shared" si="11"/>
        <v>0</v>
      </c>
    </row>
    <row r="62" spans="2:107">
      <c r="B62" s="9" t="s">
        <v>114</v>
      </c>
      <c r="C62" s="19">
        <f>C42</f>
        <v>1025000</v>
      </c>
      <c r="D62" s="19"/>
      <c r="E62" s="19"/>
      <c r="F62" s="19"/>
      <c r="G62" s="19">
        <f>G42</f>
        <v>690000</v>
      </c>
      <c r="H62" s="19">
        <f t="shared" ref="H62:BS62" si="23">H42</f>
        <v>900000</v>
      </c>
      <c r="I62" s="19">
        <f t="shared" si="23"/>
        <v>750000</v>
      </c>
      <c r="J62" s="19">
        <f t="shared" si="23"/>
        <v>1366114</v>
      </c>
      <c r="K62" s="19">
        <f t="shared" si="23"/>
        <v>699735</v>
      </c>
      <c r="L62" s="19">
        <f t="shared" si="23"/>
        <v>0</v>
      </c>
      <c r="M62" s="19">
        <f t="shared" si="23"/>
        <v>1255805</v>
      </c>
      <c r="N62" s="19">
        <f t="shared" si="23"/>
        <v>0</v>
      </c>
      <c r="O62" s="19">
        <f t="shared" si="23"/>
        <v>0</v>
      </c>
      <c r="P62" s="19">
        <f t="shared" si="23"/>
        <v>0</v>
      </c>
      <c r="Q62" s="19">
        <f t="shared" si="23"/>
        <v>0</v>
      </c>
      <c r="R62" s="19">
        <f t="shared" si="23"/>
        <v>0</v>
      </c>
      <c r="S62" s="19">
        <f t="shared" si="23"/>
        <v>0</v>
      </c>
      <c r="T62" s="19">
        <f t="shared" si="23"/>
        <v>1401250</v>
      </c>
      <c r="U62" s="19">
        <f t="shared" si="23"/>
        <v>0</v>
      </c>
      <c r="V62" s="19">
        <f t="shared" si="23"/>
        <v>0</v>
      </c>
      <c r="W62" s="19">
        <f t="shared" si="23"/>
        <v>391576</v>
      </c>
      <c r="X62" s="19">
        <f t="shared" si="23"/>
        <v>0</v>
      </c>
      <c r="Y62" s="19">
        <f t="shared" si="23"/>
        <v>0</v>
      </c>
      <c r="Z62" s="19">
        <f t="shared" si="23"/>
        <v>0</v>
      </c>
      <c r="AA62" s="19">
        <f t="shared" si="23"/>
        <v>1148760</v>
      </c>
      <c r="AB62" s="19">
        <f t="shared" si="23"/>
        <v>0</v>
      </c>
      <c r="AC62" s="19">
        <f t="shared" si="23"/>
        <v>0</v>
      </c>
      <c r="AD62" s="19">
        <f t="shared" si="23"/>
        <v>577644</v>
      </c>
      <c r="AE62" s="19">
        <f t="shared" si="23"/>
        <v>0</v>
      </c>
      <c r="AF62" s="19">
        <f t="shared" si="23"/>
        <v>603526</v>
      </c>
      <c r="AG62" s="19">
        <f t="shared" si="23"/>
        <v>0</v>
      </c>
      <c r="AH62" s="19">
        <f t="shared" si="23"/>
        <v>0</v>
      </c>
      <c r="AI62" s="19">
        <f t="shared" si="23"/>
        <v>0</v>
      </c>
      <c r="AJ62" s="19">
        <f t="shared" si="23"/>
        <v>603526</v>
      </c>
      <c r="AK62" s="19">
        <f t="shared" si="23"/>
        <v>0</v>
      </c>
      <c r="AL62" s="19">
        <f t="shared" si="23"/>
        <v>879407</v>
      </c>
      <c r="AM62" s="19">
        <f t="shared" si="23"/>
        <v>655289</v>
      </c>
      <c r="AN62" s="19">
        <f t="shared" si="23"/>
        <v>0</v>
      </c>
      <c r="AO62" s="19">
        <f t="shared" si="23"/>
        <v>631250</v>
      </c>
      <c r="AP62" s="19">
        <f t="shared" si="23"/>
        <v>629410</v>
      </c>
      <c r="AQ62" s="19">
        <f t="shared" si="23"/>
        <v>548760</v>
      </c>
      <c r="AR62" s="19">
        <f t="shared" si="23"/>
        <v>574545</v>
      </c>
      <c r="AS62" s="19">
        <f t="shared" si="23"/>
        <v>592000</v>
      </c>
      <c r="AT62" s="19">
        <f t="shared" si="23"/>
        <v>459487</v>
      </c>
      <c r="AU62" s="19">
        <f t="shared" si="23"/>
        <v>0</v>
      </c>
      <c r="AV62" s="19">
        <f t="shared" si="23"/>
        <v>0</v>
      </c>
      <c r="AW62" s="19">
        <f t="shared" si="23"/>
        <v>952537</v>
      </c>
      <c r="AX62" s="19">
        <f t="shared" si="23"/>
        <v>0</v>
      </c>
      <c r="AY62" s="19">
        <f t="shared" si="23"/>
        <v>0</v>
      </c>
      <c r="AZ62" s="19">
        <f t="shared" si="23"/>
        <v>1750211</v>
      </c>
      <c r="BA62" s="19">
        <f t="shared" si="23"/>
        <v>0</v>
      </c>
      <c r="BB62" s="19">
        <f t="shared" si="23"/>
        <v>515550</v>
      </c>
      <c r="BC62" s="19">
        <f t="shared" si="23"/>
        <v>0</v>
      </c>
      <c r="BD62" s="19">
        <f t="shared" si="23"/>
        <v>0</v>
      </c>
      <c r="BE62" s="19">
        <f t="shared" si="23"/>
        <v>0</v>
      </c>
      <c r="BF62" s="19">
        <f t="shared" si="23"/>
        <v>1061887</v>
      </c>
      <c r="BG62" s="19">
        <f t="shared" si="23"/>
        <v>0</v>
      </c>
      <c r="BH62" s="19">
        <f t="shared" si="23"/>
        <v>0</v>
      </c>
      <c r="BI62" s="19">
        <f t="shared" si="23"/>
        <v>0</v>
      </c>
      <c r="BJ62" s="19">
        <f t="shared" si="23"/>
        <v>500002</v>
      </c>
      <c r="BK62" s="19">
        <f t="shared" si="23"/>
        <v>500002</v>
      </c>
      <c r="BL62" s="19">
        <f t="shared" si="23"/>
        <v>500002</v>
      </c>
      <c r="BM62" s="19">
        <f t="shared" si="23"/>
        <v>500002</v>
      </c>
      <c r="BN62" s="19">
        <f t="shared" si="23"/>
        <v>783802</v>
      </c>
      <c r="BO62" s="19">
        <f t="shared" si="23"/>
        <v>600000</v>
      </c>
      <c r="BP62" s="19">
        <f t="shared" si="23"/>
        <v>375000</v>
      </c>
      <c r="BQ62" s="19">
        <f t="shared" si="23"/>
        <v>500002</v>
      </c>
      <c r="BR62" s="19">
        <f t="shared" si="23"/>
        <v>1750001</v>
      </c>
      <c r="BS62" s="19">
        <f t="shared" si="23"/>
        <v>625001</v>
      </c>
      <c r="BT62" s="19">
        <f t="shared" ref="BT62:CZ62" si="24">BT42</f>
        <v>500003</v>
      </c>
      <c r="BU62" s="19">
        <f t="shared" si="24"/>
        <v>500002</v>
      </c>
      <c r="BV62" s="19">
        <f t="shared" si="24"/>
        <v>500002</v>
      </c>
      <c r="BW62" s="19">
        <f t="shared" si="24"/>
        <v>1000001</v>
      </c>
      <c r="BX62" s="19">
        <f t="shared" si="24"/>
        <v>500002</v>
      </c>
      <c r="BY62" s="19">
        <f t="shared" si="24"/>
        <v>500002</v>
      </c>
      <c r="BZ62" s="19">
        <f t="shared" si="24"/>
        <v>500002</v>
      </c>
      <c r="CA62" s="19">
        <f t="shared" si="24"/>
        <v>500002</v>
      </c>
      <c r="CB62" s="19">
        <f t="shared" si="24"/>
        <v>650002</v>
      </c>
      <c r="CC62" s="19">
        <f t="shared" si="24"/>
        <v>600000</v>
      </c>
      <c r="CD62" s="19">
        <f t="shared" si="24"/>
        <v>600000</v>
      </c>
      <c r="CE62" s="19">
        <f t="shared" si="24"/>
        <v>650002</v>
      </c>
      <c r="CF62" s="19">
        <f t="shared" si="24"/>
        <v>650002</v>
      </c>
      <c r="CG62" s="19">
        <f t="shared" si="24"/>
        <v>600000</v>
      </c>
      <c r="CH62" s="19">
        <f t="shared" si="24"/>
        <v>750000</v>
      </c>
      <c r="CI62" s="19">
        <f t="shared" si="24"/>
        <v>650002</v>
      </c>
      <c r="CJ62" s="19">
        <f t="shared" si="24"/>
        <v>750000</v>
      </c>
      <c r="CK62" s="19">
        <f t="shared" si="24"/>
        <v>600000</v>
      </c>
      <c r="CL62" s="19">
        <f t="shared" si="24"/>
        <v>600000</v>
      </c>
      <c r="CM62" s="19">
        <f t="shared" si="24"/>
        <v>600000</v>
      </c>
      <c r="CN62" s="19">
        <f t="shared" si="24"/>
        <v>600000</v>
      </c>
      <c r="CO62" s="19">
        <f t="shared" si="24"/>
        <v>600000</v>
      </c>
      <c r="CP62" s="19">
        <f t="shared" si="24"/>
        <v>650002</v>
      </c>
      <c r="CQ62" s="19">
        <f t="shared" si="24"/>
        <v>600000</v>
      </c>
      <c r="CR62" s="19">
        <f t="shared" si="24"/>
        <v>600000</v>
      </c>
      <c r="CS62" s="19">
        <f t="shared" si="24"/>
        <v>650002</v>
      </c>
      <c r="CT62" s="19">
        <f t="shared" si="24"/>
        <v>600000</v>
      </c>
      <c r="CU62" s="19">
        <f t="shared" si="24"/>
        <v>850001</v>
      </c>
      <c r="CV62" s="19">
        <f t="shared" si="24"/>
        <v>650002</v>
      </c>
      <c r="CW62" s="19">
        <f t="shared" si="24"/>
        <v>550001</v>
      </c>
      <c r="CX62" s="19">
        <f t="shared" si="24"/>
        <v>550001</v>
      </c>
      <c r="CY62" s="19">
        <f t="shared" si="24"/>
        <v>600000</v>
      </c>
      <c r="CZ62" s="19">
        <f t="shared" si="24"/>
        <v>600000</v>
      </c>
      <c r="DA62" s="19">
        <f>DA42</f>
        <v>47597116</v>
      </c>
      <c r="DB62" s="1">
        <f t="shared" si="4"/>
        <v>47597116</v>
      </c>
      <c r="DC62" s="1">
        <f t="shared" si="11"/>
        <v>0</v>
      </c>
    </row>
    <row r="63" spans="2:107">
      <c r="B63" s="9" t="s">
        <v>113</v>
      </c>
      <c r="C63" s="19">
        <f>C39</f>
        <v>98087</v>
      </c>
      <c r="D63" s="19"/>
      <c r="E63" s="19"/>
      <c r="F63" s="19"/>
      <c r="G63" s="19">
        <f>G39</f>
        <v>69178</v>
      </c>
      <c r="H63" s="19">
        <f t="shared" ref="H63:BS63" si="25">H39</f>
        <v>138636</v>
      </c>
      <c r="I63" s="19">
        <f t="shared" si="25"/>
        <v>62844</v>
      </c>
      <c r="J63" s="19">
        <f t="shared" si="25"/>
        <v>95959</v>
      </c>
      <c r="K63" s="19">
        <f t="shared" si="25"/>
        <v>85997</v>
      </c>
      <c r="L63" s="19">
        <f t="shared" si="25"/>
        <v>144687</v>
      </c>
      <c r="M63" s="19">
        <f t="shared" si="25"/>
        <v>118722</v>
      </c>
      <c r="N63" s="19">
        <f t="shared" si="25"/>
        <v>121332</v>
      </c>
      <c r="O63" s="19">
        <f t="shared" si="25"/>
        <v>38837</v>
      </c>
      <c r="P63" s="19">
        <f t="shared" si="25"/>
        <v>46339</v>
      </c>
      <c r="Q63" s="19">
        <f t="shared" si="25"/>
        <v>142612</v>
      </c>
      <c r="R63" s="19">
        <f t="shared" si="25"/>
        <v>43857</v>
      </c>
      <c r="S63" s="19">
        <f t="shared" si="25"/>
        <v>41899</v>
      </c>
      <c r="T63" s="19">
        <f t="shared" si="25"/>
        <v>41600</v>
      </c>
      <c r="U63" s="19">
        <f t="shared" si="25"/>
        <v>253815</v>
      </c>
      <c r="V63" s="19">
        <f t="shared" si="25"/>
        <v>114593</v>
      </c>
      <c r="W63" s="19">
        <f t="shared" si="25"/>
        <v>14972</v>
      </c>
      <c r="X63" s="19">
        <f t="shared" si="25"/>
        <v>47986</v>
      </c>
      <c r="Y63" s="19">
        <f t="shared" si="25"/>
        <v>41288</v>
      </c>
      <c r="Z63" s="19">
        <f t="shared" si="25"/>
        <v>68755</v>
      </c>
      <c r="AA63" s="19">
        <f t="shared" si="25"/>
        <v>107662</v>
      </c>
      <c r="AB63" s="19">
        <f t="shared" si="25"/>
        <v>0</v>
      </c>
      <c r="AC63" s="19">
        <f t="shared" si="25"/>
        <v>0</v>
      </c>
      <c r="AD63" s="19">
        <f t="shared" si="25"/>
        <v>21925</v>
      </c>
      <c r="AE63" s="19">
        <f t="shared" si="25"/>
        <v>0</v>
      </c>
      <c r="AF63" s="19">
        <f t="shared" si="25"/>
        <v>24166</v>
      </c>
      <c r="AG63" s="19">
        <f t="shared" si="25"/>
        <v>0</v>
      </c>
      <c r="AH63" s="19">
        <f t="shared" si="25"/>
        <v>0</v>
      </c>
      <c r="AI63" s="19">
        <f t="shared" si="25"/>
        <v>0</v>
      </c>
      <c r="AJ63" s="19">
        <f t="shared" si="25"/>
        <v>32471</v>
      </c>
      <c r="AK63" s="19">
        <f t="shared" si="25"/>
        <v>0</v>
      </c>
      <c r="AL63" s="19">
        <f t="shared" si="25"/>
        <v>192264</v>
      </c>
      <c r="AM63" s="19">
        <f t="shared" si="25"/>
        <v>61303</v>
      </c>
      <c r="AN63" s="19">
        <f t="shared" si="25"/>
        <v>0</v>
      </c>
      <c r="AO63" s="19">
        <f t="shared" si="25"/>
        <v>50795</v>
      </c>
      <c r="AP63" s="19">
        <f t="shared" si="25"/>
        <v>53168</v>
      </c>
      <c r="AQ63" s="19">
        <f t="shared" si="25"/>
        <v>40817</v>
      </c>
      <c r="AR63" s="19">
        <f t="shared" si="25"/>
        <v>47619</v>
      </c>
      <c r="AS63" s="19">
        <f t="shared" si="25"/>
        <v>63576</v>
      </c>
      <c r="AT63" s="19">
        <f t="shared" si="25"/>
        <v>37642</v>
      </c>
      <c r="AU63" s="19">
        <f t="shared" si="25"/>
        <v>175744</v>
      </c>
      <c r="AV63" s="19">
        <f t="shared" si="25"/>
        <v>42699</v>
      </c>
      <c r="AW63" s="19">
        <f t="shared" si="25"/>
        <v>47984</v>
      </c>
      <c r="AX63" s="19">
        <f t="shared" si="25"/>
        <v>55428</v>
      </c>
      <c r="AY63" s="19">
        <f t="shared" si="25"/>
        <v>48353</v>
      </c>
      <c r="AZ63" s="19">
        <f t="shared" si="25"/>
        <v>204066</v>
      </c>
      <c r="BA63" s="19">
        <f t="shared" si="25"/>
        <v>165523</v>
      </c>
      <c r="BB63" s="19">
        <f t="shared" si="25"/>
        <v>26789</v>
      </c>
      <c r="BC63" s="19">
        <f t="shared" si="25"/>
        <v>248170</v>
      </c>
      <c r="BD63" s="19">
        <f t="shared" si="25"/>
        <v>122911</v>
      </c>
      <c r="BE63" s="19">
        <f t="shared" si="25"/>
        <v>109926</v>
      </c>
      <c r="BF63" s="19">
        <f t="shared" si="25"/>
        <v>54035</v>
      </c>
      <c r="BG63" s="19">
        <f t="shared" si="25"/>
        <v>0</v>
      </c>
      <c r="BH63" s="19">
        <f t="shared" si="25"/>
        <v>55228</v>
      </c>
      <c r="BI63" s="19">
        <f t="shared" si="25"/>
        <v>102711</v>
      </c>
      <c r="BJ63" s="19">
        <f t="shared" si="25"/>
        <v>61994</v>
      </c>
      <c r="BK63" s="19">
        <f t="shared" si="25"/>
        <v>76905</v>
      </c>
      <c r="BL63" s="19">
        <f t="shared" si="25"/>
        <v>48297</v>
      </c>
      <c r="BM63" s="19">
        <f t="shared" si="25"/>
        <v>117455</v>
      </c>
      <c r="BN63" s="19">
        <f t="shared" si="25"/>
        <v>83806</v>
      </c>
      <c r="BO63" s="19">
        <f t="shared" si="25"/>
        <v>120856</v>
      </c>
      <c r="BP63" s="19">
        <f t="shared" si="25"/>
        <v>71319</v>
      </c>
      <c r="BQ63" s="19">
        <f t="shared" si="25"/>
        <v>67582</v>
      </c>
      <c r="BR63" s="19">
        <f t="shared" si="25"/>
        <v>428009</v>
      </c>
      <c r="BS63" s="19">
        <f t="shared" si="25"/>
        <v>306527</v>
      </c>
      <c r="BT63" s="19">
        <f t="shared" ref="BT63:CZ63" si="26">BT39</f>
        <v>55492</v>
      </c>
      <c r="BU63" s="19">
        <f t="shared" si="26"/>
        <v>85706</v>
      </c>
      <c r="BV63" s="19">
        <f t="shared" si="26"/>
        <v>93208</v>
      </c>
      <c r="BW63" s="19">
        <f t="shared" si="26"/>
        <v>277075</v>
      </c>
      <c r="BX63" s="19">
        <f t="shared" si="26"/>
        <v>48217</v>
      </c>
      <c r="BY63" s="19">
        <f t="shared" si="26"/>
        <v>43310</v>
      </c>
      <c r="BZ63" s="19">
        <f t="shared" si="26"/>
        <v>87079</v>
      </c>
      <c r="CA63" s="19">
        <f t="shared" si="26"/>
        <v>80065</v>
      </c>
      <c r="CB63" s="19">
        <f t="shared" si="26"/>
        <v>152050</v>
      </c>
      <c r="CC63" s="19">
        <f t="shared" si="26"/>
        <v>41027</v>
      </c>
      <c r="CD63" s="19">
        <f t="shared" si="26"/>
        <v>47056</v>
      </c>
      <c r="CE63" s="19">
        <f t="shared" si="26"/>
        <v>38101</v>
      </c>
      <c r="CF63" s="19">
        <f t="shared" si="26"/>
        <v>47172</v>
      </c>
      <c r="CG63" s="19">
        <f t="shared" si="26"/>
        <v>53052</v>
      </c>
      <c r="CH63" s="19">
        <f t="shared" si="26"/>
        <v>108939</v>
      </c>
      <c r="CI63" s="19">
        <f t="shared" si="26"/>
        <v>42514</v>
      </c>
      <c r="CJ63" s="19">
        <f t="shared" si="26"/>
        <v>106064</v>
      </c>
      <c r="CK63" s="19">
        <f t="shared" si="26"/>
        <v>65401</v>
      </c>
      <c r="CL63" s="19">
        <f t="shared" si="26"/>
        <v>76396</v>
      </c>
      <c r="CM63" s="19">
        <f t="shared" si="26"/>
        <v>42899</v>
      </c>
      <c r="CN63" s="19">
        <f t="shared" si="26"/>
        <v>90146</v>
      </c>
      <c r="CO63" s="19">
        <f t="shared" si="26"/>
        <v>88391</v>
      </c>
      <c r="CP63" s="19">
        <f t="shared" si="26"/>
        <v>56166</v>
      </c>
      <c r="CQ63" s="19">
        <f t="shared" si="26"/>
        <v>53122</v>
      </c>
      <c r="CR63" s="19">
        <f t="shared" si="26"/>
        <v>82524</v>
      </c>
      <c r="CS63" s="19">
        <f t="shared" si="26"/>
        <v>53984</v>
      </c>
      <c r="CT63" s="19">
        <f t="shared" si="26"/>
        <v>48688</v>
      </c>
      <c r="CU63" s="19">
        <f t="shared" si="26"/>
        <v>135401</v>
      </c>
      <c r="CV63" s="19">
        <f t="shared" si="26"/>
        <v>55078</v>
      </c>
      <c r="CW63" s="19">
        <f t="shared" si="26"/>
        <v>95937</v>
      </c>
      <c r="CX63" s="19">
        <f t="shared" si="26"/>
        <v>80185</v>
      </c>
      <c r="CY63" s="19">
        <f t="shared" si="26"/>
        <v>98918</v>
      </c>
      <c r="CZ63" s="19">
        <f t="shared" si="26"/>
        <v>114038</v>
      </c>
      <c r="DA63" s="19">
        <f>DA39</f>
        <v>8051121</v>
      </c>
      <c r="DB63" s="1">
        <f t="shared" si="4"/>
        <v>8051121</v>
      </c>
      <c r="DC63" s="1">
        <f t="shared" si="11"/>
        <v>0</v>
      </c>
    </row>
    <row r="64" spans="2:107">
      <c r="B64" s="6" t="s">
        <v>275</v>
      </c>
      <c r="C64" s="27">
        <f>SUM(C27:C30,C34,C36:C37,C40:C41,C44)</f>
        <v>839101</v>
      </c>
      <c r="D64" s="27">
        <f>SUM(D24:D27,D30,D32:D33,D35:D39)</f>
        <v>0</v>
      </c>
      <c r="E64" s="27">
        <f>SUM(E24:E27,E30,E32:E33,E35:E39)</f>
        <v>0</v>
      </c>
      <c r="F64" s="27">
        <f>SUM(F24:F27,F30,F32:F33,F35:F39)</f>
        <v>0</v>
      </c>
      <c r="G64" s="27">
        <f>SUM(G27:G30,G34,G36:G37,G40:G41,G44)</f>
        <v>131024</v>
      </c>
      <c r="H64" s="27">
        <f t="shared" ref="H64:BS64" si="27">SUM(H27:H30,H34,H36:H37,H40:H41,H44)</f>
        <v>152228</v>
      </c>
      <c r="I64" s="27">
        <f t="shared" si="27"/>
        <v>182955</v>
      </c>
      <c r="J64" s="27">
        <f t="shared" si="27"/>
        <v>1247483</v>
      </c>
      <c r="K64" s="27">
        <f t="shared" si="27"/>
        <v>5544529</v>
      </c>
      <c r="L64" s="27">
        <f t="shared" si="27"/>
        <v>106554</v>
      </c>
      <c r="M64" s="27">
        <f t="shared" si="27"/>
        <v>242361</v>
      </c>
      <c r="N64" s="27">
        <f t="shared" si="27"/>
        <v>935948</v>
      </c>
      <c r="O64" s="27">
        <f t="shared" si="27"/>
        <v>386946</v>
      </c>
      <c r="P64" s="27">
        <f t="shared" si="27"/>
        <v>38454</v>
      </c>
      <c r="Q64" s="27">
        <f t="shared" si="27"/>
        <v>894941</v>
      </c>
      <c r="R64" s="27">
        <f t="shared" si="27"/>
        <v>944254</v>
      </c>
      <c r="S64" s="27">
        <f t="shared" si="27"/>
        <v>1386514</v>
      </c>
      <c r="T64" s="27">
        <f t="shared" si="27"/>
        <v>3408115</v>
      </c>
      <c r="U64" s="27">
        <f t="shared" si="27"/>
        <v>823831</v>
      </c>
      <c r="V64" s="27">
        <f t="shared" si="27"/>
        <v>436226</v>
      </c>
      <c r="W64" s="27">
        <f t="shared" si="27"/>
        <v>47125</v>
      </c>
      <c r="X64" s="27">
        <f t="shared" si="27"/>
        <v>2474675</v>
      </c>
      <c r="Y64" s="27">
        <f t="shared" si="27"/>
        <v>1579715</v>
      </c>
      <c r="Z64" s="27">
        <f t="shared" si="27"/>
        <v>6010550</v>
      </c>
      <c r="AA64" s="27">
        <f t="shared" si="27"/>
        <v>147055</v>
      </c>
      <c r="AB64" s="27">
        <f t="shared" si="27"/>
        <v>0</v>
      </c>
      <c r="AC64" s="27">
        <f t="shared" si="27"/>
        <v>0</v>
      </c>
      <c r="AD64" s="27">
        <f t="shared" si="27"/>
        <v>0</v>
      </c>
      <c r="AE64" s="27">
        <f t="shared" si="27"/>
        <v>0</v>
      </c>
      <c r="AF64" s="27">
        <f t="shared" si="27"/>
        <v>1613785</v>
      </c>
      <c r="AG64" s="27">
        <f t="shared" si="27"/>
        <v>0</v>
      </c>
      <c r="AH64" s="27">
        <f t="shared" si="27"/>
        <v>0</v>
      </c>
      <c r="AI64" s="27">
        <f t="shared" si="27"/>
        <v>0</v>
      </c>
      <c r="AJ64" s="27">
        <f t="shared" si="27"/>
        <v>222005</v>
      </c>
      <c r="AK64" s="27">
        <f t="shared" si="27"/>
        <v>0</v>
      </c>
      <c r="AL64" s="27">
        <f t="shared" si="27"/>
        <v>4604544</v>
      </c>
      <c r="AM64" s="27">
        <f t="shared" si="27"/>
        <v>2448626</v>
      </c>
      <c r="AN64" s="27">
        <f t="shared" si="27"/>
        <v>0</v>
      </c>
      <c r="AO64" s="27">
        <f t="shared" si="27"/>
        <v>983029</v>
      </c>
      <c r="AP64" s="27">
        <f t="shared" si="27"/>
        <v>1552085</v>
      </c>
      <c r="AQ64" s="27">
        <f t="shared" si="27"/>
        <v>1505581</v>
      </c>
      <c r="AR64" s="27">
        <f t="shared" si="27"/>
        <v>1423422</v>
      </c>
      <c r="AS64" s="27">
        <f t="shared" si="27"/>
        <v>1744981</v>
      </c>
      <c r="AT64" s="27">
        <f t="shared" si="27"/>
        <v>1228137</v>
      </c>
      <c r="AU64" s="27">
        <f t="shared" si="27"/>
        <v>3440724</v>
      </c>
      <c r="AV64" s="27">
        <f t="shared" si="27"/>
        <v>1523878</v>
      </c>
      <c r="AW64" s="27">
        <f t="shared" si="27"/>
        <v>1004436</v>
      </c>
      <c r="AX64" s="27">
        <f t="shared" si="27"/>
        <v>861003</v>
      </c>
      <c r="AY64" s="27">
        <f t="shared" si="27"/>
        <v>2197104</v>
      </c>
      <c r="AZ64" s="27">
        <f t="shared" si="27"/>
        <v>8485650</v>
      </c>
      <c r="BA64" s="27">
        <f t="shared" si="27"/>
        <v>5349299</v>
      </c>
      <c r="BB64" s="27">
        <f t="shared" si="27"/>
        <v>195569</v>
      </c>
      <c r="BC64" s="27">
        <f t="shared" si="27"/>
        <v>929458</v>
      </c>
      <c r="BD64" s="27">
        <f t="shared" si="27"/>
        <v>1547617</v>
      </c>
      <c r="BE64" s="27">
        <f t="shared" si="27"/>
        <v>1523952</v>
      </c>
      <c r="BF64" s="27">
        <f t="shared" si="27"/>
        <v>1893125</v>
      </c>
      <c r="BG64" s="27">
        <f t="shared" si="27"/>
        <v>0</v>
      </c>
      <c r="BH64" s="27">
        <f t="shared" si="27"/>
        <v>485695</v>
      </c>
      <c r="BI64" s="27">
        <f t="shared" si="27"/>
        <v>583018</v>
      </c>
      <c r="BJ64" s="27">
        <f t="shared" si="27"/>
        <v>270000</v>
      </c>
      <c r="BK64" s="27">
        <f t="shared" si="27"/>
        <v>425400</v>
      </c>
      <c r="BL64" s="27">
        <f t="shared" si="27"/>
        <v>1674350</v>
      </c>
      <c r="BM64" s="27">
        <f t="shared" si="27"/>
        <v>566192</v>
      </c>
      <c r="BN64" s="27">
        <f t="shared" si="27"/>
        <v>1781196</v>
      </c>
      <c r="BO64" s="27">
        <f t="shared" si="27"/>
        <v>3081767</v>
      </c>
      <c r="BP64" s="27">
        <f t="shared" si="27"/>
        <v>1636428</v>
      </c>
      <c r="BQ64" s="27">
        <f t="shared" si="27"/>
        <v>1887502</v>
      </c>
      <c r="BR64" s="27">
        <f t="shared" si="27"/>
        <v>17520586</v>
      </c>
      <c r="BS64" s="27">
        <f t="shared" si="27"/>
        <v>4642115</v>
      </c>
      <c r="BT64" s="27">
        <f t="shared" ref="BT64:CZ64" si="28">SUM(BT27:BT30,BT34,BT36:BT37,BT40:BT41,BT44)</f>
        <v>2358412</v>
      </c>
      <c r="BU64" s="27">
        <f t="shared" si="28"/>
        <v>1453026</v>
      </c>
      <c r="BV64" s="27">
        <f t="shared" si="28"/>
        <v>2064053</v>
      </c>
      <c r="BW64" s="27">
        <f t="shared" si="28"/>
        <v>3983634</v>
      </c>
      <c r="BX64" s="27">
        <f t="shared" si="28"/>
        <v>1535823</v>
      </c>
      <c r="BY64" s="27">
        <f t="shared" si="28"/>
        <v>385953</v>
      </c>
      <c r="BZ64" s="27">
        <f t="shared" si="28"/>
        <v>1858798</v>
      </c>
      <c r="CA64" s="27">
        <f t="shared" si="28"/>
        <v>1811564</v>
      </c>
      <c r="CB64" s="27">
        <f t="shared" si="28"/>
        <v>6561646</v>
      </c>
      <c r="CC64" s="27">
        <f t="shared" si="28"/>
        <v>577096</v>
      </c>
      <c r="CD64" s="27">
        <f t="shared" si="28"/>
        <v>904763</v>
      </c>
      <c r="CE64" s="27">
        <f t="shared" si="28"/>
        <v>1677649</v>
      </c>
      <c r="CF64" s="27">
        <f t="shared" si="28"/>
        <v>2988076</v>
      </c>
      <c r="CG64" s="27">
        <f t="shared" si="28"/>
        <v>1632728</v>
      </c>
      <c r="CH64" s="27">
        <f t="shared" si="28"/>
        <v>2236474</v>
      </c>
      <c r="CI64" s="27">
        <f t="shared" si="28"/>
        <v>2342878</v>
      </c>
      <c r="CJ64" s="27">
        <f t="shared" si="28"/>
        <v>5554396</v>
      </c>
      <c r="CK64" s="27">
        <f t="shared" si="28"/>
        <v>3420899</v>
      </c>
      <c r="CL64" s="27">
        <f t="shared" si="28"/>
        <v>2445555</v>
      </c>
      <c r="CM64" s="27">
        <f t="shared" si="28"/>
        <v>957860</v>
      </c>
      <c r="CN64" s="27">
        <f t="shared" si="28"/>
        <v>1362587</v>
      </c>
      <c r="CO64" s="27">
        <f t="shared" si="28"/>
        <v>894183</v>
      </c>
      <c r="CP64" s="27">
        <f t="shared" si="28"/>
        <v>2573439</v>
      </c>
      <c r="CQ64" s="27">
        <f>SUM(CQ27:CQ30,CQ34,CQ36:CQ37,CQ40:CQ41,CQ44)</f>
        <v>2248566</v>
      </c>
      <c r="CR64" s="27">
        <f t="shared" si="28"/>
        <v>1663650</v>
      </c>
      <c r="CS64" s="27">
        <f t="shared" si="28"/>
        <v>1987214</v>
      </c>
      <c r="CT64" s="27">
        <f t="shared" si="28"/>
        <v>0</v>
      </c>
      <c r="CU64" s="27">
        <f t="shared" si="28"/>
        <v>3771388</v>
      </c>
      <c r="CV64" s="27">
        <f t="shared" si="28"/>
        <v>1715266</v>
      </c>
      <c r="CW64" s="27">
        <f t="shared" si="28"/>
        <v>0</v>
      </c>
      <c r="CX64" s="27">
        <f t="shared" si="28"/>
        <v>0</v>
      </c>
      <c r="CY64" s="27">
        <f t="shared" si="28"/>
        <v>0</v>
      </c>
      <c r="CZ64" s="27">
        <f t="shared" si="28"/>
        <v>0</v>
      </c>
      <c r="DA64" s="27">
        <f>SUM(DA27:DA30,DA34,DA36:DA37,DA40:DA41,DA44)</f>
        <v>171760419</v>
      </c>
      <c r="DB64" s="1">
        <f t="shared" si="4"/>
        <v>171760419</v>
      </c>
      <c r="DC64" s="1">
        <f t="shared" si="11"/>
        <v>0</v>
      </c>
    </row>
    <row r="65" spans="2:107">
      <c r="B65" s="25" t="s">
        <v>130</v>
      </c>
      <c r="C65" s="18">
        <f>SUM(C57:C64)</f>
        <v>37745876</v>
      </c>
      <c r="D65" s="18">
        <f>SUM(D57:D64)</f>
        <v>0</v>
      </c>
      <c r="E65" s="18">
        <f>SUM(E57:E64)</f>
        <v>0</v>
      </c>
      <c r="F65" s="18">
        <f>SUM(F57:F64)</f>
        <v>0</v>
      </c>
      <c r="G65" s="18">
        <f>SUM(G57:G64)</f>
        <v>17660084</v>
      </c>
      <c r="H65" s="18">
        <f t="shared" ref="H65:BS65" si="29">SUM(H57:H64)</f>
        <v>33190520</v>
      </c>
      <c r="I65" s="18">
        <f t="shared" si="29"/>
        <v>17236532</v>
      </c>
      <c r="J65" s="18">
        <f t="shared" si="29"/>
        <v>27838149</v>
      </c>
      <c r="K65" s="18">
        <f t="shared" si="29"/>
        <v>21503480</v>
      </c>
      <c r="L65" s="18">
        <f t="shared" si="29"/>
        <v>9214360</v>
      </c>
      <c r="M65" s="18">
        <f t="shared" si="29"/>
        <v>19097487</v>
      </c>
      <c r="N65" s="18">
        <f t="shared" si="29"/>
        <v>25516507</v>
      </c>
      <c r="O65" s="18">
        <f t="shared" si="29"/>
        <v>8548026</v>
      </c>
      <c r="P65" s="18">
        <f t="shared" si="29"/>
        <v>9351602</v>
      </c>
      <c r="Q65" s="18">
        <f t="shared" si="29"/>
        <v>22927711</v>
      </c>
      <c r="R65" s="18">
        <f t="shared" si="29"/>
        <v>11065695</v>
      </c>
      <c r="S65" s="18">
        <f t="shared" si="29"/>
        <v>43227110</v>
      </c>
      <c r="T65" s="18">
        <f t="shared" si="29"/>
        <v>18605746</v>
      </c>
      <c r="U65" s="18">
        <f t="shared" si="29"/>
        <v>29476079</v>
      </c>
      <c r="V65" s="18">
        <f t="shared" si="29"/>
        <v>34342781</v>
      </c>
      <c r="W65" s="18">
        <f t="shared" si="29"/>
        <v>3602372</v>
      </c>
      <c r="X65" s="18">
        <f t="shared" si="29"/>
        <v>33806710</v>
      </c>
      <c r="Y65" s="18">
        <f t="shared" si="29"/>
        <v>10310765</v>
      </c>
      <c r="Z65" s="18">
        <f t="shared" si="29"/>
        <v>18440587</v>
      </c>
      <c r="AA65" s="18">
        <f t="shared" si="29"/>
        <v>20890995</v>
      </c>
      <c r="AB65" s="18">
        <f t="shared" si="29"/>
        <v>0</v>
      </c>
      <c r="AC65" s="18">
        <f t="shared" si="29"/>
        <v>0</v>
      </c>
      <c r="AD65" s="18">
        <f t="shared" si="29"/>
        <v>3868133</v>
      </c>
      <c r="AE65" s="18">
        <f t="shared" si="29"/>
        <v>0</v>
      </c>
      <c r="AF65" s="18">
        <f t="shared" si="29"/>
        <v>7023566</v>
      </c>
      <c r="AG65" s="18">
        <f t="shared" si="29"/>
        <v>0</v>
      </c>
      <c r="AH65" s="18">
        <f t="shared" si="29"/>
        <v>0</v>
      </c>
      <c r="AI65" s="18">
        <f t="shared" si="29"/>
        <v>0</v>
      </c>
      <c r="AJ65" s="18">
        <f t="shared" si="29"/>
        <v>4927312</v>
      </c>
      <c r="AK65" s="18">
        <f t="shared" si="29"/>
        <v>0</v>
      </c>
      <c r="AL65" s="18">
        <f t="shared" si="29"/>
        <v>22079515</v>
      </c>
      <c r="AM65" s="18">
        <f t="shared" si="29"/>
        <v>12054595</v>
      </c>
      <c r="AN65" s="18">
        <f t="shared" si="29"/>
        <v>0</v>
      </c>
      <c r="AO65" s="18">
        <f t="shared" si="29"/>
        <v>7426986</v>
      </c>
      <c r="AP65" s="18">
        <f t="shared" si="29"/>
        <v>7457961</v>
      </c>
      <c r="AQ65" s="18">
        <f t="shared" si="29"/>
        <v>5437700</v>
      </c>
      <c r="AR65" s="18">
        <f t="shared" si="29"/>
        <v>7179667</v>
      </c>
      <c r="AS65" s="18">
        <f t="shared" si="29"/>
        <v>8359314</v>
      </c>
      <c r="AT65" s="18">
        <f t="shared" si="29"/>
        <v>6724057</v>
      </c>
      <c r="AU65" s="18">
        <f t="shared" si="29"/>
        <v>19083593</v>
      </c>
      <c r="AV65" s="18">
        <f t="shared" si="29"/>
        <v>5996690</v>
      </c>
      <c r="AW65" s="18">
        <f t="shared" si="29"/>
        <v>6601594</v>
      </c>
      <c r="AX65" s="18">
        <f t="shared" si="29"/>
        <v>5795814</v>
      </c>
      <c r="AY65" s="18">
        <f t="shared" si="29"/>
        <v>7189320</v>
      </c>
      <c r="AZ65" s="18">
        <f t="shared" si="29"/>
        <v>26916239</v>
      </c>
      <c r="BA65" s="18">
        <f t="shared" si="29"/>
        <v>16439410</v>
      </c>
      <c r="BB65" s="18">
        <f t="shared" si="29"/>
        <v>4064733</v>
      </c>
      <c r="BC65" s="18">
        <f t="shared" si="29"/>
        <v>19037323</v>
      </c>
      <c r="BD65" s="18">
        <f t="shared" si="29"/>
        <v>13293593</v>
      </c>
      <c r="BE65" s="18">
        <f t="shared" si="29"/>
        <v>9663832</v>
      </c>
      <c r="BF65" s="18">
        <f t="shared" si="29"/>
        <v>8290993</v>
      </c>
      <c r="BG65" s="18">
        <f t="shared" si="29"/>
        <v>0</v>
      </c>
      <c r="BH65" s="18">
        <f t="shared" si="29"/>
        <v>4540800</v>
      </c>
      <c r="BI65" s="18">
        <f t="shared" si="29"/>
        <v>10683973</v>
      </c>
      <c r="BJ65" s="18">
        <f t="shared" si="29"/>
        <v>4716002</v>
      </c>
      <c r="BK65" s="18">
        <f t="shared" si="29"/>
        <v>5838041</v>
      </c>
      <c r="BL65" s="18">
        <f t="shared" si="29"/>
        <v>6212760</v>
      </c>
      <c r="BM65" s="18">
        <f t="shared" si="29"/>
        <v>5541134</v>
      </c>
      <c r="BN65" s="18">
        <f t="shared" si="29"/>
        <v>10588254</v>
      </c>
      <c r="BO65" s="18">
        <f t="shared" si="29"/>
        <v>13131554</v>
      </c>
      <c r="BP65" s="18">
        <f t="shared" si="29"/>
        <v>6856411</v>
      </c>
      <c r="BQ65" s="18">
        <f t="shared" si="29"/>
        <v>7866198</v>
      </c>
      <c r="BR65" s="18">
        <f t="shared" si="29"/>
        <v>77948284</v>
      </c>
      <c r="BS65" s="18">
        <f t="shared" si="29"/>
        <v>26155175</v>
      </c>
      <c r="BT65" s="18">
        <f t="shared" ref="BT65:CZ65" si="30">SUM(BT57:BT64)</f>
        <v>8144106</v>
      </c>
      <c r="BU65" s="18">
        <f t="shared" si="30"/>
        <v>6515156</v>
      </c>
      <c r="BV65" s="18">
        <f t="shared" si="30"/>
        <v>7343444</v>
      </c>
      <c r="BW65" s="18">
        <f t="shared" si="30"/>
        <v>24869842</v>
      </c>
      <c r="BX65" s="18">
        <f t="shared" si="30"/>
        <v>6621662</v>
      </c>
      <c r="BY65" s="18">
        <f t="shared" si="30"/>
        <v>3895678</v>
      </c>
      <c r="BZ65" s="18">
        <f t="shared" si="30"/>
        <v>11918313</v>
      </c>
      <c r="CA65" s="18">
        <f t="shared" si="30"/>
        <v>7775020</v>
      </c>
      <c r="CB65" s="18">
        <f t="shared" si="30"/>
        <v>19575408</v>
      </c>
      <c r="CC65" s="18">
        <f t="shared" si="30"/>
        <v>5241367</v>
      </c>
      <c r="CD65" s="18">
        <f t="shared" si="30"/>
        <v>6524706</v>
      </c>
      <c r="CE65" s="18">
        <f t="shared" si="30"/>
        <v>6577389</v>
      </c>
      <c r="CF65" s="18">
        <f t="shared" si="30"/>
        <v>8628485</v>
      </c>
      <c r="CG65" s="18">
        <f t="shared" si="30"/>
        <v>7427870</v>
      </c>
      <c r="CH65" s="18">
        <f t="shared" si="30"/>
        <v>10408490</v>
      </c>
      <c r="CI65" s="18">
        <f t="shared" si="30"/>
        <v>7054663</v>
      </c>
      <c r="CJ65" s="18">
        <f t="shared" si="30"/>
        <v>14483495</v>
      </c>
      <c r="CK65" s="18">
        <f t="shared" si="30"/>
        <v>9995083</v>
      </c>
      <c r="CL65" s="18">
        <f t="shared" si="30"/>
        <v>10165821</v>
      </c>
      <c r="CM65" s="18">
        <f t="shared" si="30"/>
        <v>5696968</v>
      </c>
      <c r="CN65" s="18">
        <f t="shared" si="30"/>
        <v>8174242</v>
      </c>
      <c r="CO65" s="18">
        <f t="shared" si="30"/>
        <v>6869304</v>
      </c>
      <c r="CP65" s="18">
        <f t="shared" si="30"/>
        <v>7785121</v>
      </c>
      <c r="CQ65" s="18">
        <f t="shared" si="30"/>
        <v>8372201</v>
      </c>
      <c r="CR65" s="18">
        <f t="shared" si="30"/>
        <v>7936540</v>
      </c>
      <c r="CS65" s="18">
        <f t="shared" si="30"/>
        <v>6660950</v>
      </c>
      <c r="CT65" s="18">
        <f t="shared" si="30"/>
        <v>4148188</v>
      </c>
      <c r="CU65" s="18">
        <f t="shared" si="30"/>
        <v>18122551</v>
      </c>
      <c r="CV65" s="18">
        <f t="shared" si="30"/>
        <v>7432971</v>
      </c>
      <c r="CW65" s="18">
        <f t="shared" si="30"/>
        <v>4487448</v>
      </c>
      <c r="CX65" s="18">
        <f t="shared" si="30"/>
        <v>3948660</v>
      </c>
      <c r="CY65" s="18">
        <f t="shared" si="30"/>
        <v>5431718</v>
      </c>
      <c r="CZ65" s="18">
        <f t="shared" si="30"/>
        <v>6769372</v>
      </c>
      <c r="DA65" s="18">
        <f>SUM(DA57:DA64)</f>
        <v>1173591932</v>
      </c>
      <c r="DB65" s="1">
        <f t="shared" si="4"/>
        <v>1173591932</v>
      </c>
      <c r="DC65" s="1">
        <f t="shared" si="11"/>
        <v>0</v>
      </c>
    </row>
    <row r="66" spans="2:107">
      <c r="B66" s="25" t="s">
        <v>102</v>
      </c>
      <c r="C66" s="18">
        <f>SUM(C56-C65)</f>
        <v>17488539</v>
      </c>
      <c r="D66" s="18">
        <f>SUM(D56-D65)</f>
        <v>0</v>
      </c>
      <c r="E66" s="18">
        <f>SUM(E56-E65)</f>
        <v>0</v>
      </c>
      <c r="F66" s="18">
        <f>SUM(F56-F65)</f>
        <v>0</v>
      </c>
      <c r="G66" s="18">
        <f>SUM(G56-G65)</f>
        <v>36783377</v>
      </c>
      <c r="H66" s="18">
        <f t="shared" ref="H66:BS66" si="31">SUM(H56-H65)</f>
        <v>52855462</v>
      </c>
      <c r="I66" s="18">
        <f t="shared" si="31"/>
        <v>42473582</v>
      </c>
      <c r="J66" s="18">
        <f t="shared" si="31"/>
        <v>51579827</v>
      </c>
      <c r="K66" s="18">
        <f t="shared" si="31"/>
        <v>36170310</v>
      </c>
      <c r="L66" s="18">
        <f t="shared" si="31"/>
        <v>42107720</v>
      </c>
      <c r="M66" s="18">
        <f t="shared" si="31"/>
        <v>44354706</v>
      </c>
      <c r="N66" s="18">
        <f t="shared" si="31"/>
        <v>43281105</v>
      </c>
      <c r="O66" s="18">
        <f t="shared" si="31"/>
        <v>23960717</v>
      </c>
      <c r="P66" s="18">
        <f t="shared" si="31"/>
        <v>23188542</v>
      </c>
      <c r="Q66" s="18">
        <f t="shared" si="31"/>
        <v>61145071</v>
      </c>
      <c r="R66" s="18">
        <f t="shared" si="31"/>
        <v>20319124</v>
      </c>
      <c r="S66" s="18">
        <f t="shared" si="31"/>
        <v>-11354652</v>
      </c>
      <c r="T66" s="18">
        <f t="shared" si="31"/>
        <v>96394897</v>
      </c>
      <c r="U66" s="18">
        <f t="shared" si="31"/>
        <v>79951883</v>
      </c>
      <c r="V66" s="18">
        <f t="shared" si="31"/>
        <v>91492395</v>
      </c>
      <c r="W66" s="18">
        <f t="shared" si="31"/>
        <v>11113276</v>
      </c>
      <c r="X66" s="18">
        <f t="shared" si="31"/>
        <v>2177661</v>
      </c>
      <c r="Y66" s="18">
        <f t="shared" si="31"/>
        <v>27267612</v>
      </c>
      <c r="Z66" s="18">
        <f t="shared" si="31"/>
        <v>34972913</v>
      </c>
      <c r="AA66" s="18">
        <f t="shared" si="31"/>
        <v>188706165</v>
      </c>
      <c r="AB66" s="18">
        <f t="shared" si="31"/>
        <v>0</v>
      </c>
      <c r="AC66" s="18">
        <f t="shared" si="31"/>
        <v>0</v>
      </c>
      <c r="AD66" s="18">
        <f t="shared" si="31"/>
        <v>13438120</v>
      </c>
      <c r="AE66" s="18">
        <f t="shared" si="31"/>
        <v>0</v>
      </c>
      <c r="AF66" s="18">
        <f t="shared" si="31"/>
        <v>12224808</v>
      </c>
      <c r="AG66" s="18">
        <f t="shared" si="31"/>
        <v>0</v>
      </c>
      <c r="AH66" s="18">
        <f t="shared" si="31"/>
        <v>0</v>
      </c>
      <c r="AI66" s="18">
        <f t="shared" si="31"/>
        <v>0</v>
      </c>
      <c r="AJ66" s="18">
        <f t="shared" si="31"/>
        <v>18423603</v>
      </c>
      <c r="AK66" s="18">
        <f t="shared" si="31"/>
        <v>0</v>
      </c>
      <c r="AL66" s="18">
        <f t="shared" si="31"/>
        <v>92756274</v>
      </c>
      <c r="AM66" s="18">
        <f t="shared" si="31"/>
        <v>33704732</v>
      </c>
      <c r="AN66" s="18">
        <f t="shared" si="31"/>
        <v>0</v>
      </c>
      <c r="AO66" s="18">
        <f t="shared" si="31"/>
        <v>28717242</v>
      </c>
      <c r="AP66" s="18">
        <f t="shared" si="31"/>
        <v>23874699</v>
      </c>
      <c r="AQ66" s="18">
        <f t="shared" si="31"/>
        <v>19924256</v>
      </c>
      <c r="AR66" s="18">
        <f t="shared" si="31"/>
        <v>27169414</v>
      </c>
      <c r="AS66" s="18">
        <f t="shared" si="31"/>
        <v>31348690</v>
      </c>
      <c r="AT66" s="18">
        <f t="shared" si="31"/>
        <v>16005673</v>
      </c>
      <c r="AU66" s="18">
        <f t="shared" si="31"/>
        <v>89879706</v>
      </c>
      <c r="AV66" s="18">
        <f t="shared" si="31"/>
        <v>22345940</v>
      </c>
      <c r="AW66" s="18">
        <f t="shared" si="31"/>
        <v>26308330</v>
      </c>
      <c r="AX66" s="18">
        <f t="shared" si="31"/>
        <v>27018376</v>
      </c>
      <c r="AY66" s="18">
        <f t="shared" si="31"/>
        <v>25325299</v>
      </c>
      <c r="AZ66" s="18">
        <f t="shared" si="31"/>
        <v>84175504</v>
      </c>
      <c r="BA66" s="18">
        <f t="shared" si="31"/>
        <v>66676910</v>
      </c>
      <c r="BB66" s="18">
        <f t="shared" si="31"/>
        <v>7379796</v>
      </c>
      <c r="BC66" s="18">
        <f t="shared" si="31"/>
        <v>38245222</v>
      </c>
      <c r="BD66" s="18">
        <f t="shared" si="31"/>
        <v>41630301</v>
      </c>
      <c r="BE66" s="18">
        <f t="shared" si="31"/>
        <v>30901559</v>
      </c>
      <c r="BF66" s="18">
        <f t="shared" si="31"/>
        <v>26377931</v>
      </c>
      <c r="BG66" s="18">
        <f t="shared" si="31"/>
        <v>0</v>
      </c>
      <c r="BH66" s="18">
        <f t="shared" si="31"/>
        <v>29611045</v>
      </c>
      <c r="BI66" s="18">
        <f t="shared" si="31"/>
        <v>21969725</v>
      </c>
      <c r="BJ66" s="18">
        <f t="shared" si="31"/>
        <v>23739429</v>
      </c>
      <c r="BK66" s="18">
        <f t="shared" si="31"/>
        <v>30866105</v>
      </c>
      <c r="BL66" s="18">
        <f t="shared" si="31"/>
        <v>17998670</v>
      </c>
      <c r="BM66" s="18">
        <f t="shared" si="31"/>
        <v>19614560</v>
      </c>
      <c r="BN66" s="18">
        <f t="shared" si="31"/>
        <v>40412035</v>
      </c>
      <c r="BO66" s="18">
        <f t="shared" si="31"/>
        <v>48751758</v>
      </c>
      <c r="BP66" s="18">
        <f t="shared" si="31"/>
        <v>21117223</v>
      </c>
      <c r="BQ66" s="18">
        <f t="shared" si="31"/>
        <v>25506178</v>
      </c>
      <c r="BR66" s="18">
        <f t="shared" si="31"/>
        <v>135049477</v>
      </c>
      <c r="BS66" s="18">
        <f t="shared" si="31"/>
        <v>58811264</v>
      </c>
      <c r="BT66" s="18">
        <f t="shared" ref="BT66:CZ66" si="32">SUM(BT56-BT65)</f>
        <v>12835596</v>
      </c>
      <c r="BU66" s="18">
        <f t="shared" si="32"/>
        <v>19158059</v>
      </c>
      <c r="BV66" s="18">
        <f t="shared" si="32"/>
        <v>19499950</v>
      </c>
      <c r="BW66" s="18">
        <f t="shared" si="32"/>
        <v>52593888</v>
      </c>
      <c r="BX66" s="18">
        <f t="shared" si="32"/>
        <v>14734725</v>
      </c>
      <c r="BY66" s="18">
        <f t="shared" si="32"/>
        <v>8142822</v>
      </c>
      <c r="BZ66" s="18">
        <f t="shared" si="32"/>
        <v>16986603</v>
      </c>
      <c r="CA66" s="18">
        <f t="shared" si="32"/>
        <v>17252505</v>
      </c>
      <c r="CB66" s="18">
        <f t="shared" si="32"/>
        <v>60698948</v>
      </c>
      <c r="CC66" s="18">
        <f t="shared" si="32"/>
        <v>22950269</v>
      </c>
      <c r="CD66" s="18">
        <f t="shared" si="32"/>
        <v>25137060</v>
      </c>
      <c r="CE66" s="18">
        <f t="shared" si="32"/>
        <v>14271563</v>
      </c>
      <c r="CF66" s="18">
        <f t="shared" si="32"/>
        <v>23518772</v>
      </c>
      <c r="CG66" s="18">
        <f t="shared" si="32"/>
        <v>23837542</v>
      </c>
      <c r="CH66" s="18">
        <f t="shared" si="32"/>
        <v>35304010</v>
      </c>
      <c r="CI66" s="18">
        <f t="shared" si="32"/>
        <v>16622044</v>
      </c>
      <c r="CJ66" s="18">
        <f t="shared" si="32"/>
        <v>51195582</v>
      </c>
      <c r="CK66" s="18">
        <f t="shared" si="32"/>
        <v>30590438</v>
      </c>
      <c r="CL66" s="18">
        <f t="shared" si="32"/>
        <v>36591121</v>
      </c>
      <c r="CM66" s="18">
        <f t="shared" si="32"/>
        <v>16593315</v>
      </c>
      <c r="CN66" s="18">
        <f t="shared" si="32"/>
        <v>28942733</v>
      </c>
      <c r="CO66" s="18">
        <f t="shared" si="32"/>
        <v>24598874</v>
      </c>
      <c r="CP66" s="18">
        <f t="shared" si="32"/>
        <v>10255226</v>
      </c>
      <c r="CQ66" s="18">
        <f t="shared" si="32"/>
        <v>18048118</v>
      </c>
      <c r="CR66" s="18">
        <f t="shared" si="32"/>
        <v>29502652</v>
      </c>
      <c r="CS66" s="18">
        <f t="shared" si="32"/>
        <v>24760691</v>
      </c>
      <c r="CT66" s="18">
        <f t="shared" si="32"/>
        <v>13514382</v>
      </c>
      <c r="CU66" s="18">
        <f t="shared" si="32"/>
        <v>57833688</v>
      </c>
      <c r="CV66" s="18">
        <f t="shared" si="32"/>
        <v>23662733</v>
      </c>
      <c r="CW66" s="18">
        <f t="shared" si="32"/>
        <v>33132552</v>
      </c>
      <c r="CX66" s="18">
        <f t="shared" si="32"/>
        <v>27233340</v>
      </c>
      <c r="CY66" s="18">
        <f t="shared" si="32"/>
        <v>30304282</v>
      </c>
      <c r="CZ66" s="18">
        <f t="shared" si="32"/>
        <v>30080628</v>
      </c>
      <c r="DA66" s="18">
        <f>SUM(DA56-DA65)</f>
        <v>3164114797</v>
      </c>
      <c r="DB66" s="1">
        <f t="shared" si="4"/>
        <v>3164114797</v>
      </c>
      <c r="DC66" s="1">
        <f t="shared" si="11"/>
        <v>0</v>
      </c>
    </row>
    <row r="67" spans="2:107">
      <c r="B67" s="7" t="s">
        <v>100</v>
      </c>
      <c r="C67" s="18">
        <f>SUM(C38)</f>
        <v>5915695</v>
      </c>
      <c r="D67" s="18">
        <f>SUM(D34)</f>
        <v>0</v>
      </c>
      <c r="E67" s="18">
        <f>SUM(E34)</f>
        <v>0</v>
      </c>
      <c r="F67" s="18">
        <f>SUM(F34)</f>
        <v>0</v>
      </c>
      <c r="G67" s="18">
        <f>SUM(G38)</f>
        <v>7881292</v>
      </c>
      <c r="H67" s="18">
        <f t="shared" ref="H67:BS67" si="33">SUM(H38)</f>
        <v>15116491</v>
      </c>
      <c r="I67" s="18">
        <f t="shared" si="33"/>
        <v>6188489</v>
      </c>
      <c r="J67" s="18">
        <f t="shared" si="33"/>
        <v>5983640</v>
      </c>
      <c r="K67" s="18">
        <f t="shared" si="33"/>
        <v>7961425</v>
      </c>
      <c r="L67" s="18">
        <f t="shared" si="33"/>
        <v>15675878</v>
      </c>
      <c r="M67" s="18">
        <f t="shared" si="33"/>
        <v>10198271</v>
      </c>
      <c r="N67" s="18">
        <f t="shared" si="33"/>
        <v>7406536</v>
      </c>
      <c r="O67" s="18">
        <f t="shared" si="33"/>
        <v>4642047</v>
      </c>
      <c r="P67" s="18">
        <f t="shared" si="33"/>
        <v>3658561</v>
      </c>
      <c r="Q67" s="18">
        <f t="shared" si="33"/>
        <v>13574345</v>
      </c>
      <c r="R67" s="18">
        <f t="shared" si="33"/>
        <v>8124240</v>
      </c>
      <c r="S67" s="18">
        <f t="shared" si="33"/>
        <v>3454217</v>
      </c>
      <c r="T67" s="18">
        <f t="shared" si="33"/>
        <v>7690964</v>
      </c>
      <c r="U67" s="18">
        <f t="shared" si="33"/>
        <v>10755981</v>
      </c>
      <c r="V67" s="18">
        <f t="shared" si="33"/>
        <v>20940132</v>
      </c>
      <c r="W67" s="18">
        <f t="shared" si="33"/>
        <v>2204171</v>
      </c>
      <c r="X67" s="18">
        <f t="shared" si="33"/>
        <v>4958869</v>
      </c>
      <c r="Y67" s="18">
        <f t="shared" si="33"/>
        <v>6528358</v>
      </c>
      <c r="Z67" s="18">
        <f t="shared" si="33"/>
        <v>7640773</v>
      </c>
      <c r="AA67" s="18">
        <f t="shared" si="33"/>
        <v>11292930</v>
      </c>
      <c r="AB67" s="18">
        <f t="shared" si="33"/>
        <v>0</v>
      </c>
      <c r="AC67" s="18">
        <f t="shared" si="33"/>
        <v>0</v>
      </c>
      <c r="AD67" s="18">
        <f t="shared" si="33"/>
        <v>2593952</v>
      </c>
      <c r="AE67" s="18">
        <f t="shared" si="33"/>
        <v>0</v>
      </c>
      <c r="AF67" s="18">
        <f t="shared" si="33"/>
        <v>3046757</v>
      </c>
      <c r="AG67" s="18">
        <f t="shared" si="33"/>
        <v>0</v>
      </c>
      <c r="AH67" s="18">
        <f t="shared" si="33"/>
        <v>0</v>
      </c>
      <c r="AI67" s="18">
        <f t="shared" si="33"/>
        <v>0</v>
      </c>
      <c r="AJ67" s="18">
        <f t="shared" si="33"/>
        <v>3830872</v>
      </c>
      <c r="AK67" s="18">
        <f t="shared" si="33"/>
        <v>0</v>
      </c>
      <c r="AL67" s="18">
        <f t="shared" si="33"/>
        <v>22303426</v>
      </c>
      <c r="AM67" s="18">
        <f t="shared" si="33"/>
        <v>7317801</v>
      </c>
      <c r="AN67" s="18">
        <f t="shared" si="33"/>
        <v>0</v>
      </c>
      <c r="AO67" s="18">
        <f t="shared" si="33"/>
        <v>5207535</v>
      </c>
      <c r="AP67" s="18">
        <f t="shared" si="33"/>
        <v>8735633</v>
      </c>
      <c r="AQ67" s="18">
        <f t="shared" si="33"/>
        <v>4988507</v>
      </c>
      <c r="AR67" s="18">
        <f t="shared" si="33"/>
        <v>10742387</v>
      </c>
      <c r="AS67" s="18">
        <f t="shared" si="33"/>
        <v>11512682</v>
      </c>
      <c r="AT67" s="18">
        <f t="shared" si="33"/>
        <v>6754575</v>
      </c>
      <c r="AU67" s="18">
        <f t="shared" si="33"/>
        <v>23984986</v>
      </c>
      <c r="AV67" s="18">
        <f t="shared" si="33"/>
        <v>5239655</v>
      </c>
      <c r="AW67" s="18">
        <f t="shared" si="33"/>
        <v>4862520</v>
      </c>
      <c r="AX67" s="18">
        <f t="shared" si="33"/>
        <v>5701585</v>
      </c>
      <c r="AY67" s="18">
        <f t="shared" si="33"/>
        <v>5306584</v>
      </c>
      <c r="AZ67" s="18">
        <f t="shared" si="33"/>
        <v>27671578</v>
      </c>
      <c r="BA67" s="18">
        <f t="shared" si="33"/>
        <v>20587268</v>
      </c>
      <c r="BB67" s="18">
        <f t="shared" si="33"/>
        <v>3119602</v>
      </c>
      <c r="BC67" s="18">
        <f t="shared" si="33"/>
        <v>17134361</v>
      </c>
      <c r="BD67" s="18">
        <f t="shared" si="33"/>
        <v>12162031</v>
      </c>
      <c r="BE67" s="18">
        <f t="shared" si="33"/>
        <v>10950785</v>
      </c>
      <c r="BF67" s="18">
        <f t="shared" si="33"/>
        <v>6521969</v>
      </c>
      <c r="BG67" s="18">
        <f t="shared" si="33"/>
        <v>0</v>
      </c>
      <c r="BH67" s="18">
        <f t="shared" si="33"/>
        <v>5891653</v>
      </c>
      <c r="BI67" s="18">
        <f t="shared" si="33"/>
        <v>8566360</v>
      </c>
      <c r="BJ67" s="18">
        <f t="shared" si="33"/>
        <v>4700626</v>
      </c>
      <c r="BK67" s="18">
        <f t="shared" si="33"/>
        <v>6409625</v>
      </c>
      <c r="BL67" s="18">
        <f t="shared" si="33"/>
        <v>4530229</v>
      </c>
      <c r="BM67" s="18">
        <f t="shared" si="33"/>
        <v>3194644</v>
      </c>
      <c r="BN67" s="18">
        <f t="shared" si="33"/>
        <v>8004684</v>
      </c>
      <c r="BO67" s="18">
        <f t="shared" si="33"/>
        <v>12496878</v>
      </c>
      <c r="BP67" s="18">
        <f t="shared" si="33"/>
        <v>7407891</v>
      </c>
      <c r="BQ67" s="18">
        <f t="shared" si="33"/>
        <v>8212033</v>
      </c>
      <c r="BR67" s="18">
        <f t="shared" si="33"/>
        <v>24772516</v>
      </c>
      <c r="BS67" s="18">
        <f t="shared" si="33"/>
        <v>23764371</v>
      </c>
      <c r="BT67" s="18">
        <f t="shared" ref="BT67:CZ67" si="34">SUM(BT38)</f>
        <v>3796973</v>
      </c>
      <c r="BU67" s="18">
        <f t="shared" si="34"/>
        <v>6024435</v>
      </c>
      <c r="BV67" s="18">
        <f t="shared" si="34"/>
        <v>7569087</v>
      </c>
      <c r="BW67" s="18">
        <f t="shared" si="34"/>
        <v>17258244</v>
      </c>
      <c r="BX67" s="18">
        <f t="shared" si="34"/>
        <v>3757118</v>
      </c>
      <c r="BY67" s="18">
        <f t="shared" si="34"/>
        <v>3005811</v>
      </c>
      <c r="BZ67" s="18">
        <f t="shared" si="34"/>
        <v>3793564</v>
      </c>
      <c r="CA67" s="18">
        <f t="shared" si="34"/>
        <v>6618679</v>
      </c>
      <c r="CB67" s="18">
        <f t="shared" si="34"/>
        <v>12091893</v>
      </c>
      <c r="CC67" s="18">
        <f t="shared" si="34"/>
        <v>3796209</v>
      </c>
      <c r="CD67" s="18">
        <f t="shared" si="34"/>
        <v>4374731</v>
      </c>
      <c r="CE67" s="18">
        <f t="shared" si="34"/>
        <v>3417333</v>
      </c>
      <c r="CF67" s="18">
        <f t="shared" si="34"/>
        <v>3636679</v>
      </c>
      <c r="CG67" s="18">
        <f t="shared" si="34"/>
        <v>4369120</v>
      </c>
      <c r="CH67" s="18">
        <f t="shared" si="34"/>
        <v>6420007</v>
      </c>
      <c r="CI67" s="18">
        <f t="shared" si="34"/>
        <v>3496620</v>
      </c>
      <c r="CJ67" s="18">
        <f t="shared" si="34"/>
        <v>7263862</v>
      </c>
      <c r="CK67" s="18">
        <f t="shared" si="34"/>
        <v>4588011</v>
      </c>
      <c r="CL67" s="18">
        <f t="shared" si="34"/>
        <v>7002089</v>
      </c>
      <c r="CM67" s="18">
        <f t="shared" si="34"/>
        <v>2789565</v>
      </c>
      <c r="CN67" s="18">
        <f t="shared" si="34"/>
        <v>6731291</v>
      </c>
      <c r="CO67" s="18">
        <f t="shared" si="34"/>
        <v>6603597</v>
      </c>
      <c r="CP67" s="18">
        <f t="shared" si="34"/>
        <v>3939356</v>
      </c>
      <c r="CQ67" s="18">
        <f t="shared" si="34"/>
        <v>3570956</v>
      </c>
      <c r="CR67" s="18">
        <f t="shared" si="34"/>
        <v>6062091</v>
      </c>
      <c r="CS67" s="18">
        <f t="shared" si="34"/>
        <v>4338529</v>
      </c>
      <c r="CT67" s="18">
        <f t="shared" si="34"/>
        <v>3649891</v>
      </c>
      <c r="CU67" s="18">
        <f t="shared" si="34"/>
        <v>8285772</v>
      </c>
      <c r="CV67" s="18">
        <f t="shared" si="34"/>
        <v>3405753</v>
      </c>
      <c r="CW67" s="18">
        <f t="shared" si="34"/>
        <v>8315814</v>
      </c>
      <c r="CX67" s="18">
        <f t="shared" si="34"/>
        <v>6952071</v>
      </c>
      <c r="CY67" s="18">
        <f t="shared" si="34"/>
        <v>8381171</v>
      </c>
      <c r="CZ67" s="18">
        <f t="shared" si="34"/>
        <v>11406200</v>
      </c>
      <c r="DA67" s="18">
        <f>SUM(DA38)</f>
        <v>732734388</v>
      </c>
      <c r="DB67" s="1">
        <f t="shared" si="4"/>
        <v>732734388</v>
      </c>
      <c r="DC67" s="1">
        <f t="shared" si="11"/>
        <v>0</v>
      </c>
    </row>
    <row r="68" spans="2:107">
      <c r="B68" s="26" t="s">
        <v>101</v>
      </c>
      <c r="C68" s="18">
        <f>SUM(C66-C67)</f>
        <v>11572844</v>
      </c>
      <c r="D68" s="18">
        <f>SUM(D66-D67)</f>
        <v>0</v>
      </c>
      <c r="E68" s="18">
        <f>SUM(E66-E67)</f>
        <v>0</v>
      </c>
      <c r="F68" s="18">
        <f>SUM(F66-F67)</f>
        <v>0</v>
      </c>
      <c r="G68" s="18">
        <f>SUM(G66-G67)</f>
        <v>28902085</v>
      </c>
      <c r="H68" s="18">
        <f t="shared" ref="H68:BS68" si="35">SUM(H66-H67)</f>
        <v>37738971</v>
      </c>
      <c r="I68" s="18">
        <f t="shared" si="35"/>
        <v>36285093</v>
      </c>
      <c r="J68" s="18">
        <f t="shared" si="35"/>
        <v>45596187</v>
      </c>
      <c r="K68" s="18">
        <f t="shared" si="35"/>
        <v>28208885</v>
      </c>
      <c r="L68" s="18">
        <f t="shared" si="35"/>
        <v>26431842</v>
      </c>
      <c r="M68" s="18">
        <f t="shared" si="35"/>
        <v>34156435</v>
      </c>
      <c r="N68" s="18">
        <f t="shared" si="35"/>
        <v>35874569</v>
      </c>
      <c r="O68" s="18">
        <f t="shared" si="35"/>
        <v>19318670</v>
      </c>
      <c r="P68" s="18">
        <f t="shared" si="35"/>
        <v>19529981</v>
      </c>
      <c r="Q68" s="18">
        <f t="shared" si="35"/>
        <v>47570726</v>
      </c>
      <c r="R68" s="18">
        <f t="shared" si="35"/>
        <v>12194884</v>
      </c>
      <c r="S68" s="18">
        <f t="shared" si="35"/>
        <v>-14808869</v>
      </c>
      <c r="T68" s="18">
        <f t="shared" si="35"/>
        <v>88703933</v>
      </c>
      <c r="U68" s="18">
        <f t="shared" si="35"/>
        <v>69195902</v>
      </c>
      <c r="V68" s="18">
        <f t="shared" si="35"/>
        <v>70552263</v>
      </c>
      <c r="W68" s="18">
        <f t="shared" si="35"/>
        <v>8909105</v>
      </c>
      <c r="X68" s="18">
        <f t="shared" si="35"/>
        <v>-2781208</v>
      </c>
      <c r="Y68" s="18">
        <f t="shared" si="35"/>
        <v>20739254</v>
      </c>
      <c r="Z68" s="18">
        <f t="shared" si="35"/>
        <v>27332140</v>
      </c>
      <c r="AA68" s="18">
        <f t="shared" si="35"/>
        <v>177413235</v>
      </c>
      <c r="AB68" s="18">
        <f t="shared" si="35"/>
        <v>0</v>
      </c>
      <c r="AC68" s="18">
        <f t="shared" si="35"/>
        <v>0</v>
      </c>
      <c r="AD68" s="18">
        <f t="shared" si="35"/>
        <v>10844168</v>
      </c>
      <c r="AE68" s="18">
        <f t="shared" si="35"/>
        <v>0</v>
      </c>
      <c r="AF68" s="18">
        <f t="shared" si="35"/>
        <v>9178051</v>
      </c>
      <c r="AG68" s="18">
        <f t="shared" si="35"/>
        <v>0</v>
      </c>
      <c r="AH68" s="18">
        <f t="shared" si="35"/>
        <v>0</v>
      </c>
      <c r="AI68" s="18">
        <f t="shared" si="35"/>
        <v>0</v>
      </c>
      <c r="AJ68" s="18">
        <f t="shared" si="35"/>
        <v>14592731</v>
      </c>
      <c r="AK68" s="18">
        <f t="shared" si="35"/>
        <v>0</v>
      </c>
      <c r="AL68" s="18">
        <f t="shared" si="35"/>
        <v>70452848</v>
      </c>
      <c r="AM68" s="18">
        <f t="shared" si="35"/>
        <v>26386931</v>
      </c>
      <c r="AN68" s="18">
        <f t="shared" si="35"/>
        <v>0</v>
      </c>
      <c r="AO68" s="18">
        <f t="shared" si="35"/>
        <v>23509707</v>
      </c>
      <c r="AP68" s="18">
        <f t="shared" si="35"/>
        <v>15139066</v>
      </c>
      <c r="AQ68" s="18">
        <f t="shared" si="35"/>
        <v>14935749</v>
      </c>
      <c r="AR68" s="18">
        <f t="shared" si="35"/>
        <v>16427027</v>
      </c>
      <c r="AS68" s="18">
        <f t="shared" si="35"/>
        <v>19836008</v>
      </c>
      <c r="AT68" s="18">
        <f t="shared" si="35"/>
        <v>9251098</v>
      </c>
      <c r="AU68" s="18">
        <f t="shared" si="35"/>
        <v>65894720</v>
      </c>
      <c r="AV68" s="18">
        <f t="shared" si="35"/>
        <v>17106285</v>
      </c>
      <c r="AW68" s="18">
        <f t="shared" si="35"/>
        <v>21445810</v>
      </c>
      <c r="AX68" s="18">
        <f t="shared" si="35"/>
        <v>21316791</v>
      </c>
      <c r="AY68" s="18">
        <f t="shared" si="35"/>
        <v>20018715</v>
      </c>
      <c r="AZ68" s="18">
        <f t="shared" si="35"/>
        <v>56503926</v>
      </c>
      <c r="BA68" s="18">
        <f t="shared" si="35"/>
        <v>46089642</v>
      </c>
      <c r="BB68" s="18">
        <f t="shared" si="35"/>
        <v>4260194</v>
      </c>
      <c r="BC68" s="18">
        <f t="shared" si="35"/>
        <v>21110861</v>
      </c>
      <c r="BD68" s="18">
        <f t="shared" si="35"/>
        <v>29468270</v>
      </c>
      <c r="BE68" s="18">
        <f t="shared" si="35"/>
        <v>19950774</v>
      </c>
      <c r="BF68" s="18">
        <f t="shared" si="35"/>
        <v>19855962</v>
      </c>
      <c r="BG68" s="18">
        <f t="shared" si="35"/>
        <v>0</v>
      </c>
      <c r="BH68" s="18">
        <f t="shared" si="35"/>
        <v>23719392</v>
      </c>
      <c r="BI68" s="18">
        <f t="shared" si="35"/>
        <v>13403365</v>
      </c>
      <c r="BJ68" s="18">
        <f t="shared" si="35"/>
        <v>19038803</v>
      </c>
      <c r="BK68" s="18">
        <f t="shared" si="35"/>
        <v>24456480</v>
      </c>
      <c r="BL68" s="18">
        <f t="shared" si="35"/>
        <v>13468441</v>
      </c>
      <c r="BM68" s="18">
        <f t="shared" si="35"/>
        <v>16419916</v>
      </c>
      <c r="BN68" s="18">
        <f t="shared" si="35"/>
        <v>32407351</v>
      </c>
      <c r="BO68" s="18">
        <f t="shared" si="35"/>
        <v>36254880</v>
      </c>
      <c r="BP68" s="18">
        <f t="shared" si="35"/>
        <v>13709332</v>
      </c>
      <c r="BQ68" s="18">
        <f t="shared" si="35"/>
        <v>17294145</v>
      </c>
      <c r="BR68" s="18">
        <f t="shared" si="35"/>
        <v>110276961</v>
      </c>
      <c r="BS68" s="18">
        <f t="shared" si="35"/>
        <v>35046893</v>
      </c>
      <c r="BT68" s="18">
        <f t="shared" ref="BT68:CZ68" si="36">SUM(BT66-BT67)</f>
        <v>9038623</v>
      </c>
      <c r="BU68" s="18">
        <f t="shared" si="36"/>
        <v>13133624</v>
      </c>
      <c r="BV68" s="18">
        <f t="shared" si="36"/>
        <v>11930863</v>
      </c>
      <c r="BW68" s="18">
        <f t="shared" si="36"/>
        <v>35335644</v>
      </c>
      <c r="BX68" s="18">
        <f t="shared" si="36"/>
        <v>10977607</v>
      </c>
      <c r="BY68" s="18">
        <f t="shared" si="36"/>
        <v>5137011</v>
      </c>
      <c r="BZ68" s="18">
        <f t="shared" si="36"/>
        <v>13193039</v>
      </c>
      <c r="CA68" s="18">
        <f t="shared" si="36"/>
        <v>10633826</v>
      </c>
      <c r="CB68" s="18">
        <f t="shared" si="36"/>
        <v>48607055</v>
      </c>
      <c r="CC68" s="18">
        <f t="shared" si="36"/>
        <v>19154060</v>
      </c>
      <c r="CD68" s="18">
        <f t="shared" si="36"/>
        <v>20762329</v>
      </c>
      <c r="CE68" s="18">
        <f t="shared" si="36"/>
        <v>10854230</v>
      </c>
      <c r="CF68" s="18">
        <f t="shared" si="36"/>
        <v>19882093</v>
      </c>
      <c r="CG68" s="18">
        <f t="shared" si="36"/>
        <v>19468422</v>
      </c>
      <c r="CH68" s="18">
        <f t="shared" si="36"/>
        <v>28884003</v>
      </c>
      <c r="CI68" s="18">
        <f t="shared" si="36"/>
        <v>13125424</v>
      </c>
      <c r="CJ68" s="18">
        <f t="shared" si="36"/>
        <v>43931720</v>
      </c>
      <c r="CK68" s="18">
        <f t="shared" si="36"/>
        <v>26002427</v>
      </c>
      <c r="CL68" s="18">
        <f t="shared" si="36"/>
        <v>29589032</v>
      </c>
      <c r="CM68" s="18">
        <f t="shared" si="36"/>
        <v>13803750</v>
      </c>
      <c r="CN68" s="18">
        <f t="shared" si="36"/>
        <v>22211442</v>
      </c>
      <c r="CO68" s="18">
        <f t="shared" si="36"/>
        <v>17995277</v>
      </c>
      <c r="CP68" s="18">
        <f t="shared" si="36"/>
        <v>6315870</v>
      </c>
      <c r="CQ68" s="18">
        <f t="shared" si="36"/>
        <v>14477162</v>
      </c>
      <c r="CR68" s="18">
        <f t="shared" si="36"/>
        <v>23440561</v>
      </c>
      <c r="CS68" s="18">
        <f t="shared" si="36"/>
        <v>20422162</v>
      </c>
      <c r="CT68" s="18">
        <f t="shared" si="36"/>
        <v>9864491</v>
      </c>
      <c r="CU68" s="18">
        <f t="shared" si="36"/>
        <v>49547916</v>
      </c>
      <c r="CV68" s="18">
        <f t="shared" si="36"/>
        <v>20256980</v>
      </c>
      <c r="CW68" s="18">
        <f t="shared" si="36"/>
        <v>24816738</v>
      </c>
      <c r="CX68" s="18">
        <f t="shared" si="36"/>
        <v>20281269</v>
      </c>
      <c r="CY68" s="18">
        <f t="shared" si="36"/>
        <v>21923111</v>
      </c>
      <c r="CZ68" s="18">
        <f t="shared" si="36"/>
        <v>18674428</v>
      </c>
      <c r="DA68" s="18">
        <f>SUM(DA66-DA67)</f>
        <v>2431380409</v>
      </c>
      <c r="DB68" s="1">
        <f t="shared" si="4"/>
        <v>2431380409</v>
      </c>
      <c r="DC68" s="1">
        <f t="shared" si="11"/>
        <v>0</v>
      </c>
    </row>
    <row r="70" spans="2:107">
      <c r="C70" s="1">
        <f>SUM(C47-C68)</f>
        <v>0</v>
      </c>
      <c r="D70" s="1">
        <f>SUM(D42-D68)</f>
        <v>0</v>
      </c>
      <c r="E70" s="1">
        <f>SUM(E42-E68)</f>
        <v>0</v>
      </c>
      <c r="F70" s="1">
        <f>SUM(F42-F68)</f>
        <v>0</v>
      </c>
      <c r="G70" s="1">
        <f t="shared" ref="G70:BR70" si="37">SUM(G47-G68)</f>
        <v>0</v>
      </c>
      <c r="H70" s="1">
        <f t="shared" si="37"/>
        <v>0</v>
      </c>
      <c r="I70" s="1">
        <f t="shared" si="37"/>
        <v>0</v>
      </c>
      <c r="J70" s="1">
        <f t="shared" si="37"/>
        <v>0</v>
      </c>
      <c r="K70" s="1">
        <f t="shared" si="37"/>
        <v>0</v>
      </c>
      <c r="L70" s="1">
        <f t="shared" si="37"/>
        <v>0</v>
      </c>
      <c r="M70" s="1">
        <f t="shared" si="37"/>
        <v>0</v>
      </c>
      <c r="N70" s="1">
        <f t="shared" si="37"/>
        <v>0</v>
      </c>
      <c r="O70" s="1">
        <f t="shared" si="37"/>
        <v>0</v>
      </c>
      <c r="P70" s="1">
        <f t="shared" si="37"/>
        <v>0</v>
      </c>
      <c r="Q70" s="1">
        <f t="shared" si="37"/>
        <v>0</v>
      </c>
      <c r="R70" s="1">
        <f t="shared" si="37"/>
        <v>0</v>
      </c>
      <c r="S70" s="1">
        <f t="shared" si="37"/>
        <v>0</v>
      </c>
      <c r="T70" s="1">
        <f t="shared" si="37"/>
        <v>0</v>
      </c>
      <c r="U70" s="1">
        <f t="shared" si="37"/>
        <v>-3956569861</v>
      </c>
      <c r="V70" s="1">
        <f t="shared" si="37"/>
        <v>0</v>
      </c>
      <c r="W70" s="1">
        <f t="shared" si="37"/>
        <v>0</v>
      </c>
      <c r="X70" s="1">
        <f t="shared" si="37"/>
        <v>0</v>
      </c>
      <c r="Y70" s="1">
        <f t="shared" si="37"/>
        <v>0</v>
      </c>
      <c r="Z70" s="1">
        <f t="shared" si="37"/>
        <v>0</v>
      </c>
      <c r="AA70" s="1">
        <f t="shared" si="37"/>
        <v>0</v>
      </c>
      <c r="AB70" s="1">
        <f t="shared" si="37"/>
        <v>0</v>
      </c>
      <c r="AC70" s="1">
        <f t="shared" si="37"/>
        <v>0</v>
      </c>
      <c r="AD70" s="1">
        <f t="shared" si="37"/>
        <v>0</v>
      </c>
      <c r="AE70" s="1">
        <f t="shared" si="37"/>
        <v>0</v>
      </c>
      <c r="AF70" s="1">
        <f t="shared" si="37"/>
        <v>0</v>
      </c>
      <c r="AG70" s="1">
        <f t="shared" si="37"/>
        <v>0</v>
      </c>
      <c r="AH70" s="1">
        <f t="shared" si="37"/>
        <v>0</v>
      </c>
      <c r="AI70" s="1">
        <f t="shared" si="37"/>
        <v>0</v>
      </c>
      <c r="AJ70" s="1">
        <f t="shared" si="37"/>
        <v>0</v>
      </c>
      <c r="AK70" s="1">
        <f t="shared" si="37"/>
        <v>0</v>
      </c>
      <c r="AL70" s="1">
        <f t="shared" si="37"/>
        <v>0</v>
      </c>
      <c r="AM70" s="1">
        <f t="shared" si="37"/>
        <v>0</v>
      </c>
      <c r="AN70" s="1">
        <f t="shared" si="37"/>
        <v>0</v>
      </c>
      <c r="AO70" s="1">
        <f t="shared" si="37"/>
        <v>0</v>
      </c>
      <c r="AP70" s="1">
        <f t="shared" si="37"/>
        <v>0</v>
      </c>
      <c r="AQ70" s="1">
        <f t="shared" si="37"/>
        <v>0</v>
      </c>
      <c r="AR70" s="1">
        <f t="shared" si="37"/>
        <v>0</v>
      </c>
      <c r="AS70" s="1">
        <f t="shared" si="37"/>
        <v>0</v>
      </c>
      <c r="AT70" s="1">
        <f t="shared" si="37"/>
        <v>0</v>
      </c>
      <c r="AU70" s="1">
        <f t="shared" si="37"/>
        <v>0</v>
      </c>
      <c r="AV70" s="1">
        <f t="shared" si="37"/>
        <v>0</v>
      </c>
      <c r="AW70" s="1">
        <f t="shared" si="37"/>
        <v>0</v>
      </c>
      <c r="AX70" s="1">
        <f t="shared" si="37"/>
        <v>0</v>
      </c>
      <c r="AY70" s="1">
        <f t="shared" si="37"/>
        <v>0</v>
      </c>
      <c r="AZ70" s="1">
        <f t="shared" si="37"/>
        <v>0</v>
      </c>
      <c r="BA70" s="1">
        <f t="shared" si="37"/>
        <v>0</v>
      </c>
      <c r="BB70" s="1">
        <f t="shared" si="37"/>
        <v>-918780954</v>
      </c>
      <c r="BC70" s="1">
        <f t="shared" si="37"/>
        <v>-1779275386</v>
      </c>
      <c r="BD70" s="1">
        <f t="shared" si="37"/>
        <v>0</v>
      </c>
      <c r="BE70" s="1">
        <f t="shared" si="37"/>
        <v>0</v>
      </c>
      <c r="BF70" s="1">
        <f t="shared" si="37"/>
        <v>0</v>
      </c>
      <c r="BG70" s="1">
        <f t="shared" si="37"/>
        <v>0</v>
      </c>
      <c r="BH70" s="1">
        <f t="shared" si="37"/>
        <v>0</v>
      </c>
      <c r="BI70" s="1">
        <f t="shared" si="37"/>
        <v>0</v>
      </c>
      <c r="BJ70" s="1">
        <f t="shared" si="37"/>
        <v>0</v>
      </c>
      <c r="BK70" s="1">
        <f t="shared" si="37"/>
        <v>0</v>
      </c>
      <c r="BL70" s="1">
        <f t="shared" si="37"/>
        <v>0</v>
      </c>
      <c r="BM70" s="1">
        <f t="shared" si="37"/>
        <v>0</v>
      </c>
      <c r="BN70" s="1">
        <f t="shared" si="37"/>
        <v>0</v>
      </c>
      <c r="BO70" s="1">
        <f t="shared" si="37"/>
        <v>0</v>
      </c>
      <c r="BP70" s="1">
        <f t="shared" si="37"/>
        <v>0</v>
      </c>
      <c r="BQ70" s="1">
        <f t="shared" si="37"/>
        <v>0</v>
      </c>
      <c r="BR70" s="1">
        <f t="shared" si="37"/>
        <v>0</v>
      </c>
      <c r="BS70" s="1">
        <f t="shared" ref="BS70:CZ70" si="38">SUM(BS47-BS68)</f>
        <v>0</v>
      </c>
      <c r="BT70" s="1">
        <f t="shared" si="38"/>
        <v>0</v>
      </c>
      <c r="BU70" s="1">
        <f t="shared" si="38"/>
        <v>0</v>
      </c>
      <c r="BV70" s="1">
        <f t="shared" si="38"/>
        <v>0</v>
      </c>
      <c r="BW70" s="1">
        <f t="shared" si="38"/>
        <v>0</v>
      </c>
      <c r="BX70" s="1">
        <f t="shared" si="38"/>
        <v>0</v>
      </c>
      <c r="BY70" s="1">
        <f t="shared" si="38"/>
        <v>0</v>
      </c>
      <c r="BZ70" s="1">
        <f t="shared" si="38"/>
        <v>0</v>
      </c>
      <c r="CA70" s="1">
        <f t="shared" si="38"/>
        <v>0</v>
      </c>
      <c r="CB70" s="1">
        <f t="shared" si="38"/>
        <v>0</v>
      </c>
      <c r="CC70" s="1">
        <f t="shared" si="38"/>
        <v>0</v>
      </c>
      <c r="CD70" s="1">
        <f t="shared" si="38"/>
        <v>0</v>
      </c>
      <c r="CE70" s="1">
        <f t="shared" si="38"/>
        <v>0</v>
      </c>
      <c r="CF70" s="1">
        <f t="shared" si="38"/>
        <v>0</v>
      </c>
      <c r="CG70" s="1">
        <f t="shared" si="38"/>
        <v>0</v>
      </c>
      <c r="CH70" s="1">
        <f t="shared" si="38"/>
        <v>0</v>
      </c>
      <c r="CI70" s="1">
        <f t="shared" si="38"/>
        <v>0</v>
      </c>
      <c r="CJ70" s="1">
        <f t="shared" si="38"/>
        <v>0</v>
      </c>
      <c r="CK70" s="1">
        <f t="shared" si="38"/>
        <v>0</v>
      </c>
      <c r="CL70" s="1">
        <f t="shared" si="38"/>
        <v>0</v>
      </c>
      <c r="CM70" s="1">
        <f t="shared" si="38"/>
        <v>0</v>
      </c>
      <c r="CN70" s="1">
        <f t="shared" si="38"/>
        <v>0</v>
      </c>
      <c r="CO70" s="1">
        <f t="shared" si="38"/>
        <v>0</v>
      </c>
      <c r="CP70" s="1">
        <f t="shared" si="38"/>
        <v>0</v>
      </c>
      <c r="CQ70" s="1">
        <f t="shared" si="38"/>
        <v>0</v>
      </c>
      <c r="CR70" s="1">
        <f t="shared" si="38"/>
        <v>0</v>
      </c>
      <c r="CS70" s="1">
        <f t="shared" si="38"/>
        <v>0</v>
      </c>
      <c r="CT70" s="1">
        <f t="shared" si="38"/>
        <v>0</v>
      </c>
      <c r="CU70" s="1">
        <f t="shared" si="38"/>
        <v>0</v>
      </c>
      <c r="CV70" s="1">
        <f t="shared" si="38"/>
        <v>0</v>
      </c>
      <c r="CW70" s="1">
        <f t="shared" si="38"/>
        <v>0</v>
      </c>
      <c r="CX70" s="1">
        <f t="shared" si="38"/>
        <v>0</v>
      </c>
      <c r="CY70" s="1">
        <f t="shared" si="38"/>
        <v>0</v>
      </c>
      <c r="CZ70" s="1">
        <f t="shared" si="38"/>
        <v>0</v>
      </c>
      <c r="DA70" s="1">
        <f>SUM(DA47-DA68)</f>
        <v>-6654626201</v>
      </c>
    </row>
  </sheetData>
  <phoneticPr fontId="3"/>
  <pageMargins left="0" right="0" top="0.98425196850393704" bottom="0.98425196850393704" header="0.51181102362204722" footer="0.51181102362204722"/>
  <pageSetup paperSize="9" scale="70"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C66"/>
  <sheetViews>
    <sheetView workbookViewId="0">
      <pane xSplit="2" ySplit="3" topLeftCell="CP18"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5" width="12.375" style="1" customWidth="1"/>
    <col min="106" max="106" width="11.375" style="1" customWidth="1"/>
    <col min="107"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131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row>
    <row r="4" spans="1:105">
      <c r="A4" s="1">
        <v>500</v>
      </c>
      <c r="B4" s="1" t="s">
        <v>0</v>
      </c>
      <c r="C4" s="1">
        <v>38295060</v>
      </c>
      <c r="D4" s="1">
        <v>0</v>
      </c>
      <c r="E4" s="1">
        <v>0</v>
      </c>
      <c r="F4" s="1">
        <v>0</v>
      </c>
      <c r="G4" s="1">
        <v>36832283</v>
      </c>
      <c r="H4" s="1">
        <v>58905823</v>
      </c>
      <c r="I4" s="1">
        <v>42686761</v>
      </c>
      <c r="J4" s="1">
        <v>53010154</v>
      </c>
      <c r="K4" s="1">
        <v>47067216</v>
      </c>
      <c r="L4" s="1">
        <v>47842080</v>
      </c>
      <c r="M4" s="1">
        <v>40879308</v>
      </c>
      <c r="N4" s="1">
        <v>50515132</v>
      </c>
      <c r="O4" s="1">
        <v>25239629</v>
      </c>
      <c r="P4" s="1">
        <v>24489055</v>
      </c>
      <c r="Q4" s="1">
        <v>51883722</v>
      </c>
      <c r="R4" s="1">
        <v>23050834</v>
      </c>
      <c r="S4" s="1">
        <v>19405128</v>
      </c>
      <c r="T4" s="1">
        <v>91133028</v>
      </c>
      <c r="U4" s="1">
        <v>0</v>
      </c>
      <c r="V4" s="1">
        <v>95435691</v>
      </c>
      <c r="W4" s="1">
        <v>12074598</v>
      </c>
      <c r="X4" s="1">
        <v>33008406</v>
      </c>
      <c r="Y4" s="1">
        <v>26478089</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3517500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1108575</v>
      </c>
      <c r="BR4" s="1">
        <v>5400000</v>
      </c>
      <c r="BS4" s="1">
        <v>4500000</v>
      </c>
      <c r="BT4" s="1">
        <v>0</v>
      </c>
      <c r="BU4" s="1">
        <v>0</v>
      </c>
      <c r="BV4" s="1">
        <v>0</v>
      </c>
      <c r="BW4" s="1">
        <v>3702598</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1091382148</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17464451</v>
      </c>
      <c r="AG5" s="1">
        <v>0</v>
      </c>
      <c r="AH5" s="1">
        <v>0</v>
      </c>
      <c r="AI5" s="1">
        <v>0</v>
      </c>
      <c r="AJ5" s="1">
        <v>20952018</v>
      </c>
      <c r="AK5" s="1">
        <v>0</v>
      </c>
      <c r="AL5" s="1">
        <v>100369580</v>
      </c>
      <c r="AM5" s="1">
        <v>39275350</v>
      </c>
      <c r="AN5" s="1">
        <v>0</v>
      </c>
      <c r="AO5" s="1">
        <v>33947719</v>
      </c>
      <c r="AP5" s="1">
        <v>28049480</v>
      </c>
      <c r="AQ5" s="1">
        <v>24126615</v>
      </c>
      <c r="AR5" s="1">
        <v>31960691</v>
      </c>
      <c r="AS5" s="1">
        <v>37778953</v>
      </c>
      <c r="AT5" s="1">
        <v>20844888</v>
      </c>
      <c r="AU5" s="1">
        <v>95191380</v>
      </c>
      <c r="AV5" s="1">
        <v>26167285</v>
      </c>
      <c r="AW5" s="1">
        <v>29540045</v>
      </c>
      <c r="AX5" s="1">
        <v>27345998</v>
      </c>
      <c r="AY5" s="1">
        <v>30085612</v>
      </c>
      <c r="AZ5" s="1">
        <v>108056338</v>
      </c>
      <c r="BA5" s="1">
        <v>72684720</v>
      </c>
      <c r="BB5" s="1">
        <v>0</v>
      </c>
      <c r="BC5" s="1">
        <v>0</v>
      </c>
      <c r="BD5" s="1">
        <v>48893354</v>
      </c>
      <c r="BE5" s="1">
        <v>36576083</v>
      </c>
      <c r="BF5" s="1">
        <v>29303020</v>
      </c>
      <c r="BG5" s="1">
        <v>0</v>
      </c>
      <c r="BH5" s="1">
        <v>32820000</v>
      </c>
      <c r="BI5" s="1">
        <v>27334020</v>
      </c>
      <c r="BJ5" s="1">
        <v>22370467</v>
      </c>
      <c r="BK5" s="1">
        <v>32656652</v>
      </c>
      <c r="BL5" s="1">
        <v>23476120</v>
      </c>
      <c r="BM5" s="1">
        <v>21828733</v>
      </c>
      <c r="BN5" s="1">
        <v>43141090</v>
      </c>
      <c r="BO5" s="1">
        <v>52712014</v>
      </c>
      <c r="BP5" s="1">
        <v>22091909</v>
      </c>
      <c r="BQ5" s="1">
        <v>28930104</v>
      </c>
      <c r="BR5" s="1">
        <v>183002650</v>
      </c>
      <c r="BS5" s="1">
        <v>63209433</v>
      </c>
      <c r="BT5" s="1">
        <v>16553100</v>
      </c>
      <c r="BU5" s="1">
        <v>21409938</v>
      </c>
      <c r="BV5" s="1">
        <v>22814589</v>
      </c>
      <c r="BW5" s="1">
        <v>62592874</v>
      </c>
      <c r="BX5" s="1">
        <v>15809115</v>
      </c>
      <c r="BY5" s="1">
        <v>9046018</v>
      </c>
      <c r="BZ5" s="1">
        <v>24386652</v>
      </c>
      <c r="CA5" s="1">
        <v>22687610</v>
      </c>
      <c r="CB5" s="1">
        <v>60197953</v>
      </c>
      <c r="CC5" s="1">
        <v>27964589</v>
      </c>
      <c r="CD5" s="1">
        <v>31207332</v>
      </c>
      <c r="CE5" s="1">
        <v>19592987</v>
      </c>
      <c r="CF5" s="1">
        <v>28205067</v>
      </c>
      <c r="CG5" s="1">
        <v>20172574</v>
      </c>
      <c r="CH5" s="1">
        <v>37033108</v>
      </c>
      <c r="CI5" s="1">
        <v>14631167</v>
      </c>
      <c r="CJ5" s="1">
        <v>60855675</v>
      </c>
      <c r="CK5" s="1">
        <v>36815640</v>
      </c>
      <c r="CL5" s="1">
        <v>44774159</v>
      </c>
      <c r="CM5" s="1">
        <v>16310522</v>
      </c>
      <c r="CN5" s="1">
        <v>31470790</v>
      </c>
      <c r="CO5" s="1">
        <v>28161448</v>
      </c>
      <c r="CP5" s="1">
        <v>15685945</v>
      </c>
      <c r="CQ5" s="1">
        <v>21810931</v>
      </c>
      <c r="CR5" s="1">
        <v>32690023</v>
      </c>
      <c r="CS5" s="1">
        <v>27338249</v>
      </c>
      <c r="CT5" s="1">
        <v>15376920</v>
      </c>
      <c r="CU5" s="1">
        <v>66407334</v>
      </c>
      <c r="CV5" s="1">
        <v>27820553</v>
      </c>
      <c r="CW5" s="1">
        <v>0</v>
      </c>
      <c r="CX5" s="1">
        <v>0</v>
      </c>
      <c r="CY5" s="1">
        <v>0</v>
      </c>
      <c r="CZ5" s="1">
        <v>0</v>
      </c>
      <c r="DA5" s="1">
        <v>2288209634</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44220000</v>
      </c>
      <c r="DA6" s="1">
        <v>148758000</v>
      </c>
    </row>
    <row r="7" spans="1:105">
      <c r="A7" s="1">
        <v>504</v>
      </c>
      <c r="B7" s="1" t="s">
        <v>2</v>
      </c>
      <c r="C7" s="1">
        <v>12959424</v>
      </c>
      <c r="D7" s="1">
        <v>0</v>
      </c>
      <c r="E7" s="1">
        <v>0</v>
      </c>
      <c r="F7" s="1">
        <v>0</v>
      </c>
      <c r="G7" s="1">
        <v>9663560</v>
      </c>
      <c r="H7" s="1">
        <v>23597624</v>
      </c>
      <c r="I7" s="1">
        <v>9922116</v>
      </c>
      <c r="J7" s="1">
        <v>16875168</v>
      </c>
      <c r="K7" s="1">
        <v>2239920</v>
      </c>
      <c r="L7" s="1">
        <v>0</v>
      </c>
      <c r="M7" s="1">
        <v>14477478</v>
      </c>
      <c r="N7" s="1">
        <v>13139694</v>
      </c>
      <c r="O7" s="1">
        <v>4363744</v>
      </c>
      <c r="P7" s="1">
        <v>8838066</v>
      </c>
      <c r="Q7" s="1">
        <v>16036914</v>
      </c>
      <c r="R7" s="1">
        <v>6940320</v>
      </c>
      <c r="S7" s="1">
        <v>6806730</v>
      </c>
      <c r="T7" s="1">
        <v>6979286</v>
      </c>
      <c r="U7" s="1">
        <v>0</v>
      </c>
      <c r="V7" s="1">
        <v>24921768</v>
      </c>
      <c r="W7" s="1">
        <v>1389450</v>
      </c>
      <c r="X7" s="1">
        <v>4179600</v>
      </c>
      <c r="Y7" s="1">
        <v>5383799</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213497703</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710161</v>
      </c>
      <c r="AG8" s="1">
        <v>0</v>
      </c>
      <c r="AH8" s="1">
        <v>0</v>
      </c>
      <c r="AI8" s="1">
        <v>0</v>
      </c>
      <c r="AJ8" s="1">
        <v>966407</v>
      </c>
      <c r="AK8" s="1">
        <v>0</v>
      </c>
      <c r="AL8" s="1">
        <v>3226670</v>
      </c>
      <c r="AM8" s="1">
        <v>1051089</v>
      </c>
      <c r="AN8" s="1">
        <v>0</v>
      </c>
      <c r="AO8" s="1">
        <v>1547367</v>
      </c>
      <c r="AP8" s="1">
        <v>1076030</v>
      </c>
      <c r="AQ8" s="1">
        <v>1107638</v>
      </c>
      <c r="AR8" s="1">
        <v>1793870</v>
      </c>
      <c r="AS8" s="1">
        <v>1292044</v>
      </c>
      <c r="AT8" s="1">
        <v>845207</v>
      </c>
      <c r="AU8" s="1">
        <v>4355620</v>
      </c>
      <c r="AV8" s="1">
        <v>1446257</v>
      </c>
      <c r="AW8" s="1">
        <v>1466584</v>
      </c>
      <c r="AX8" s="1">
        <v>21833</v>
      </c>
      <c r="AY8" s="1">
        <v>1653290</v>
      </c>
      <c r="AZ8" s="1">
        <v>4076415</v>
      </c>
      <c r="BA8" s="1">
        <v>3322215</v>
      </c>
      <c r="BB8" s="1">
        <v>0</v>
      </c>
      <c r="BC8" s="1">
        <v>0</v>
      </c>
      <c r="BD8" s="1">
        <v>2922136</v>
      </c>
      <c r="BE8" s="1">
        <v>1261783</v>
      </c>
      <c r="BF8" s="1">
        <v>1503338</v>
      </c>
      <c r="BG8" s="1">
        <v>0</v>
      </c>
      <c r="BH8" s="1">
        <v>0</v>
      </c>
      <c r="BI8" s="1">
        <v>1827033</v>
      </c>
      <c r="BJ8" s="1">
        <v>964667</v>
      </c>
      <c r="BK8" s="1">
        <v>1495706</v>
      </c>
      <c r="BL8" s="1">
        <v>1009500</v>
      </c>
      <c r="BM8" s="1">
        <v>1360500</v>
      </c>
      <c r="BN8" s="1">
        <v>2369599</v>
      </c>
      <c r="BO8" s="1">
        <v>3405626</v>
      </c>
      <c r="BP8" s="1">
        <v>1468219</v>
      </c>
      <c r="BQ8" s="1">
        <v>1698414</v>
      </c>
      <c r="BR8" s="1">
        <v>1214970</v>
      </c>
      <c r="BS8" s="1">
        <v>10620008</v>
      </c>
      <c r="BT8" s="1">
        <v>1675300</v>
      </c>
      <c r="BU8" s="1">
        <v>1775000</v>
      </c>
      <c r="BV8" s="1">
        <v>2914510</v>
      </c>
      <c r="BW8" s="1">
        <v>4268259</v>
      </c>
      <c r="BX8" s="1">
        <v>2244300</v>
      </c>
      <c r="BY8" s="1">
        <v>1007484</v>
      </c>
      <c r="BZ8" s="1">
        <v>719029</v>
      </c>
      <c r="CA8" s="1">
        <v>950236</v>
      </c>
      <c r="CB8" s="1">
        <v>6043021</v>
      </c>
      <c r="CC8" s="1">
        <v>201200</v>
      </c>
      <c r="CD8" s="1">
        <v>217665</v>
      </c>
      <c r="CE8" s="1">
        <v>1009854</v>
      </c>
      <c r="CF8" s="1">
        <v>591800</v>
      </c>
      <c r="CG8" s="1">
        <v>1292859</v>
      </c>
      <c r="CH8" s="1">
        <v>4099469</v>
      </c>
      <c r="CI8" s="1">
        <v>1392930</v>
      </c>
      <c r="CJ8" s="1">
        <v>2216400</v>
      </c>
      <c r="CK8" s="1">
        <v>1086800</v>
      </c>
      <c r="CL8" s="1">
        <v>1441902</v>
      </c>
      <c r="CM8" s="1">
        <v>1145365</v>
      </c>
      <c r="CN8" s="1">
        <v>2420424</v>
      </c>
      <c r="CO8" s="1">
        <v>1880259</v>
      </c>
      <c r="CP8" s="1">
        <v>0</v>
      </c>
      <c r="CQ8" s="1">
        <v>2435133</v>
      </c>
      <c r="CR8" s="1">
        <v>2060742</v>
      </c>
      <c r="CS8" s="1">
        <v>1285480</v>
      </c>
      <c r="CT8" s="1">
        <v>0</v>
      </c>
      <c r="CU8" s="1">
        <v>5362185</v>
      </c>
      <c r="CV8" s="1">
        <v>2337521</v>
      </c>
      <c r="CW8" s="1">
        <v>0</v>
      </c>
      <c r="CX8" s="1">
        <v>0</v>
      </c>
      <c r="CY8" s="1">
        <v>0</v>
      </c>
      <c r="CZ8" s="1">
        <v>0</v>
      </c>
      <c r="DA8" s="1">
        <v>118235323</v>
      </c>
    </row>
    <row r="9" spans="1:105">
      <c r="A9" s="1">
        <v>506</v>
      </c>
      <c r="B9" s="1" t="s">
        <v>4</v>
      </c>
      <c r="C9" s="1">
        <v>600000</v>
      </c>
      <c r="D9" s="1">
        <v>0</v>
      </c>
      <c r="E9" s="1">
        <v>0</v>
      </c>
      <c r="F9" s="1">
        <v>0</v>
      </c>
      <c r="G9" s="1">
        <v>0</v>
      </c>
      <c r="H9" s="1">
        <v>964677</v>
      </c>
      <c r="I9" s="1">
        <v>1069518</v>
      </c>
      <c r="J9" s="1">
        <v>1260000</v>
      </c>
      <c r="K9" s="1">
        <v>480000</v>
      </c>
      <c r="L9" s="1">
        <v>3705453</v>
      </c>
      <c r="M9" s="1">
        <v>4230000</v>
      </c>
      <c r="N9" s="1">
        <v>791500</v>
      </c>
      <c r="O9" s="1">
        <v>0</v>
      </c>
      <c r="P9" s="1">
        <v>0</v>
      </c>
      <c r="Q9" s="1">
        <v>4122000</v>
      </c>
      <c r="R9" s="1">
        <v>0</v>
      </c>
      <c r="S9" s="1">
        <v>0</v>
      </c>
      <c r="T9" s="1">
        <v>0</v>
      </c>
      <c r="U9" s="1">
        <v>0</v>
      </c>
      <c r="V9" s="1">
        <v>307680</v>
      </c>
      <c r="W9" s="1">
        <v>0</v>
      </c>
      <c r="X9" s="1">
        <v>0</v>
      </c>
      <c r="Y9" s="1">
        <v>0</v>
      </c>
      <c r="Z9" s="1">
        <v>240000</v>
      </c>
      <c r="AA9" s="1">
        <v>0</v>
      </c>
      <c r="AB9" s="1">
        <v>0</v>
      </c>
      <c r="AC9" s="1">
        <v>0</v>
      </c>
      <c r="AD9" s="1">
        <v>0</v>
      </c>
      <c r="AE9" s="1">
        <v>0</v>
      </c>
      <c r="AF9" s="1">
        <v>0</v>
      </c>
      <c r="AG9" s="1">
        <v>0</v>
      </c>
      <c r="AH9" s="1">
        <v>0</v>
      </c>
      <c r="AI9" s="1">
        <v>0</v>
      </c>
      <c r="AJ9" s="1">
        <v>732000</v>
      </c>
      <c r="AK9" s="1">
        <v>0</v>
      </c>
      <c r="AL9" s="1">
        <v>4402044</v>
      </c>
      <c r="AM9" s="1">
        <v>840000</v>
      </c>
      <c r="AN9" s="1">
        <v>0</v>
      </c>
      <c r="AO9" s="1">
        <v>0</v>
      </c>
      <c r="AP9" s="1">
        <v>1077000</v>
      </c>
      <c r="AQ9" s="1">
        <v>0</v>
      </c>
      <c r="AR9" s="1">
        <v>158064</v>
      </c>
      <c r="AS9" s="1">
        <v>516000</v>
      </c>
      <c r="AT9" s="1">
        <v>419225</v>
      </c>
      <c r="AU9" s="1">
        <v>4500971</v>
      </c>
      <c r="AV9" s="1">
        <v>642858</v>
      </c>
      <c r="AW9" s="1">
        <v>0</v>
      </c>
      <c r="AX9" s="1">
        <v>564000</v>
      </c>
      <c r="AY9" s="1">
        <v>0</v>
      </c>
      <c r="AZ9" s="1">
        <v>2828000</v>
      </c>
      <c r="BA9" s="1">
        <v>3153928</v>
      </c>
      <c r="BB9" s="1">
        <v>0</v>
      </c>
      <c r="BC9" s="1">
        <v>0</v>
      </c>
      <c r="BD9" s="1">
        <v>1938000</v>
      </c>
      <c r="BE9" s="1">
        <v>3704000</v>
      </c>
      <c r="BF9" s="1">
        <v>570000</v>
      </c>
      <c r="BG9" s="1">
        <v>0</v>
      </c>
      <c r="BH9" s="1">
        <v>36000</v>
      </c>
      <c r="BI9" s="1">
        <v>820600</v>
      </c>
      <c r="BJ9" s="1">
        <v>1045432</v>
      </c>
      <c r="BK9" s="1">
        <v>0</v>
      </c>
      <c r="BL9" s="1">
        <v>180000</v>
      </c>
      <c r="BM9" s="1">
        <v>0</v>
      </c>
      <c r="BN9" s="1">
        <v>960000</v>
      </c>
      <c r="BO9" s="1">
        <v>1818000</v>
      </c>
      <c r="BP9" s="1">
        <v>0</v>
      </c>
      <c r="BQ9" s="1">
        <v>0</v>
      </c>
      <c r="BR9" s="1">
        <v>4272654</v>
      </c>
      <c r="BS9" s="1">
        <v>1775497</v>
      </c>
      <c r="BT9" s="1">
        <v>580956</v>
      </c>
      <c r="BU9" s="1">
        <v>300000</v>
      </c>
      <c r="BV9" s="1">
        <v>594733</v>
      </c>
      <c r="BW9" s="1">
        <v>1849496</v>
      </c>
      <c r="BX9" s="1">
        <v>0</v>
      </c>
      <c r="BY9" s="1">
        <v>240000</v>
      </c>
      <c r="BZ9" s="1">
        <v>426340</v>
      </c>
      <c r="CA9" s="1">
        <v>546000</v>
      </c>
      <c r="CB9" s="1">
        <v>2277347</v>
      </c>
      <c r="CC9" s="1">
        <v>0</v>
      </c>
      <c r="CD9" s="1">
        <v>0</v>
      </c>
      <c r="CE9" s="1">
        <v>312000</v>
      </c>
      <c r="CF9" s="1">
        <v>420000</v>
      </c>
      <c r="CG9" s="1">
        <v>0</v>
      </c>
      <c r="CH9" s="1">
        <v>0</v>
      </c>
      <c r="CI9" s="1">
        <v>0</v>
      </c>
      <c r="CJ9" s="1">
        <v>317334</v>
      </c>
      <c r="CK9" s="1">
        <v>0</v>
      </c>
      <c r="CL9" s="1">
        <v>120000</v>
      </c>
      <c r="CM9" s="1">
        <v>0</v>
      </c>
      <c r="CN9" s="1">
        <v>576000</v>
      </c>
      <c r="CO9" s="1">
        <v>978454</v>
      </c>
      <c r="CP9" s="1">
        <v>751000</v>
      </c>
      <c r="CQ9" s="1">
        <v>246500</v>
      </c>
      <c r="CR9" s="1">
        <v>750004</v>
      </c>
      <c r="CS9" s="1">
        <v>168000</v>
      </c>
      <c r="CT9" s="1">
        <v>836070</v>
      </c>
      <c r="CU9" s="1">
        <v>1024838</v>
      </c>
      <c r="CV9" s="1">
        <v>0</v>
      </c>
      <c r="CW9" s="1">
        <v>0</v>
      </c>
      <c r="CX9" s="1">
        <v>0</v>
      </c>
      <c r="CY9" s="1">
        <v>0</v>
      </c>
      <c r="CZ9" s="1">
        <v>0</v>
      </c>
      <c r="DA9" s="1">
        <v>68040173</v>
      </c>
    </row>
    <row r="10" spans="1:105">
      <c r="A10" s="1">
        <v>507</v>
      </c>
      <c r="B10" s="1" t="s">
        <v>5</v>
      </c>
      <c r="C10" s="1">
        <v>2380332</v>
      </c>
      <c r="D10" s="1">
        <v>0</v>
      </c>
      <c r="E10" s="1">
        <v>0</v>
      </c>
      <c r="F10" s="1">
        <v>0</v>
      </c>
      <c r="G10" s="1">
        <v>5043147</v>
      </c>
      <c r="H10" s="1">
        <v>7854421</v>
      </c>
      <c r="I10" s="1">
        <v>3793810</v>
      </c>
      <c r="J10" s="1">
        <v>5701987</v>
      </c>
      <c r="K10" s="1">
        <v>7646716</v>
      </c>
      <c r="L10" s="1">
        <v>0</v>
      </c>
      <c r="M10" s="1">
        <v>2890396</v>
      </c>
      <c r="N10" s="1">
        <v>2860695</v>
      </c>
      <c r="O10" s="1">
        <v>2265571</v>
      </c>
      <c r="P10" s="1">
        <v>0</v>
      </c>
      <c r="Q10" s="1">
        <v>8712363</v>
      </c>
      <c r="R10" s="1">
        <v>3362248</v>
      </c>
      <c r="S10" s="1">
        <v>2266061</v>
      </c>
      <c r="T10" s="1">
        <v>5683956</v>
      </c>
      <c r="U10" s="1">
        <v>0</v>
      </c>
      <c r="V10" s="1">
        <v>4265018</v>
      </c>
      <c r="W10" s="1">
        <v>882762</v>
      </c>
      <c r="X10" s="1">
        <v>1885070</v>
      </c>
      <c r="Y10" s="1">
        <v>4063001</v>
      </c>
      <c r="Z10" s="1">
        <v>3304490</v>
      </c>
      <c r="AA10" s="1">
        <v>9125710</v>
      </c>
      <c r="AB10" s="1">
        <v>0</v>
      </c>
      <c r="AC10" s="1">
        <v>0</v>
      </c>
      <c r="AD10" s="1">
        <v>0</v>
      </c>
      <c r="AE10" s="1">
        <v>0</v>
      </c>
      <c r="AF10" s="1">
        <v>0</v>
      </c>
      <c r="AG10" s="1">
        <v>0</v>
      </c>
      <c r="AH10" s="1">
        <v>0</v>
      </c>
      <c r="AI10" s="1">
        <v>0</v>
      </c>
      <c r="AJ10" s="1">
        <v>6995</v>
      </c>
      <c r="AK10" s="1">
        <v>0</v>
      </c>
      <c r="AL10" s="1">
        <v>0</v>
      </c>
      <c r="AM10" s="1">
        <v>18412</v>
      </c>
      <c r="AN10" s="1">
        <v>0</v>
      </c>
      <c r="AO10" s="1">
        <v>0</v>
      </c>
      <c r="AP10" s="1">
        <v>0</v>
      </c>
      <c r="AQ10" s="1">
        <v>3498</v>
      </c>
      <c r="AR10" s="1">
        <v>0</v>
      </c>
      <c r="AS10" s="1">
        <v>0</v>
      </c>
      <c r="AT10" s="1">
        <v>0</v>
      </c>
      <c r="AU10" s="1">
        <v>0</v>
      </c>
      <c r="AV10" s="1">
        <v>0</v>
      </c>
      <c r="AW10" s="1">
        <v>0</v>
      </c>
      <c r="AX10" s="1">
        <v>4983</v>
      </c>
      <c r="AY10" s="1">
        <v>4983</v>
      </c>
      <c r="AZ10" s="1">
        <v>4983</v>
      </c>
      <c r="BA10" s="1">
        <v>0</v>
      </c>
      <c r="BB10" s="1">
        <v>0</v>
      </c>
      <c r="BC10" s="1">
        <v>0</v>
      </c>
      <c r="BD10" s="1">
        <v>12772</v>
      </c>
      <c r="BE10" s="1">
        <v>4498</v>
      </c>
      <c r="BF10" s="1">
        <v>0</v>
      </c>
      <c r="BG10" s="1">
        <v>0</v>
      </c>
      <c r="BH10" s="1">
        <v>4983</v>
      </c>
      <c r="BI10" s="1">
        <v>6189</v>
      </c>
      <c r="BJ10" s="1">
        <v>0</v>
      </c>
      <c r="BK10" s="1">
        <v>0</v>
      </c>
      <c r="BL10" s="1">
        <v>0</v>
      </c>
      <c r="BM10" s="1">
        <v>0</v>
      </c>
      <c r="BN10" s="1">
        <v>0</v>
      </c>
      <c r="BO10" s="1">
        <v>0</v>
      </c>
      <c r="BP10" s="1">
        <v>0</v>
      </c>
      <c r="BQ10" s="1">
        <v>0</v>
      </c>
      <c r="BR10" s="1">
        <v>755565</v>
      </c>
      <c r="BS10" s="1">
        <v>4892</v>
      </c>
      <c r="BT10" s="1">
        <v>0</v>
      </c>
      <c r="BU10" s="1">
        <v>30696</v>
      </c>
      <c r="BV10" s="1">
        <v>4389</v>
      </c>
      <c r="BW10" s="1">
        <v>2701353</v>
      </c>
      <c r="BX10" s="1">
        <v>507753</v>
      </c>
      <c r="BY10" s="1">
        <v>0</v>
      </c>
      <c r="BZ10" s="1">
        <v>1131431</v>
      </c>
      <c r="CA10" s="1">
        <v>1066670</v>
      </c>
      <c r="CB10" s="1">
        <v>1792915</v>
      </c>
      <c r="CC10" s="1">
        <v>0</v>
      </c>
      <c r="CD10" s="1">
        <v>0</v>
      </c>
      <c r="CE10" s="1">
        <v>5269</v>
      </c>
      <c r="CF10" s="1">
        <v>4669</v>
      </c>
      <c r="CG10" s="1">
        <v>0</v>
      </c>
      <c r="CH10" s="1">
        <v>4389</v>
      </c>
      <c r="CI10" s="1">
        <v>490872</v>
      </c>
      <c r="CJ10" s="1">
        <v>9343</v>
      </c>
      <c r="CK10" s="1">
        <v>4669</v>
      </c>
      <c r="CL10" s="1">
        <v>4669</v>
      </c>
      <c r="CM10" s="1">
        <v>0</v>
      </c>
      <c r="CN10" s="1">
        <v>0</v>
      </c>
      <c r="CO10" s="1">
        <v>0</v>
      </c>
      <c r="CP10" s="1">
        <v>0</v>
      </c>
      <c r="CQ10" s="1">
        <v>0</v>
      </c>
      <c r="CR10" s="1">
        <v>0</v>
      </c>
      <c r="CS10" s="1">
        <v>33864</v>
      </c>
      <c r="CT10" s="1">
        <v>4698</v>
      </c>
      <c r="CU10" s="1">
        <v>26469</v>
      </c>
      <c r="CV10" s="1">
        <v>13235</v>
      </c>
      <c r="CW10" s="1">
        <v>0</v>
      </c>
      <c r="CX10" s="1">
        <v>0</v>
      </c>
      <c r="CY10" s="1">
        <v>0</v>
      </c>
      <c r="CZ10" s="1">
        <v>0</v>
      </c>
      <c r="DA10" s="1">
        <v>92657860</v>
      </c>
    </row>
    <row r="11" spans="1:105">
      <c r="A11" s="1">
        <v>508</v>
      </c>
      <c r="B11" s="1" t="s">
        <v>6</v>
      </c>
      <c r="C11" s="1">
        <v>918000</v>
      </c>
      <c r="D11" s="1">
        <v>0</v>
      </c>
      <c r="E11" s="1">
        <v>0</v>
      </c>
      <c r="F11" s="1">
        <v>0</v>
      </c>
      <c r="G11" s="1">
        <v>180000</v>
      </c>
      <c r="H11" s="1">
        <v>300000</v>
      </c>
      <c r="I11" s="1">
        <v>952200</v>
      </c>
      <c r="J11" s="1">
        <v>0</v>
      </c>
      <c r="K11" s="1">
        <v>0</v>
      </c>
      <c r="L11" s="1">
        <v>0</v>
      </c>
      <c r="M11" s="1">
        <v>108000</v>
      </c>
      <c r="N11" s="1">
        <v>0</v>
      </c>
      <c r="O11" s="1">
        <v>270000</v>
      </c>
      <c r="P11" s="1">
        <v>162900</v>
      </c>
      <c r="Q11" s="1">
        <v>0</v>
      </c>
      <c r="R11" s="1">
        <v>0</v>
      </c>
      <c r="S11" s="1">
        <v>0</v>
      </c>
      <c r="T11" s="1">
        <v>3260000</v>
      </c>
      <c r="U11" s="1">
        <v>0</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6527672</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135100</v>
      </c>
      <c r="BE12" s="1">
        <v>144810</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597370</v>
      </c>
    </row>
    <row r="13" spans="1:105">
      <c r="A13" s="1">
        <v>510</v>
      </c>
      <c r="B13" s="1" t="s">
        <v>8</v>
      </c>
      <c r="C13" s="1">
        <v>96536</v>
      </c>
      <c r="D13" s="1">
        <v>0</v>
      </c>
      <c r="E13" s="1">
        <v>0</v>
      </c>
      <c r="F13" s="1">
        <v>0</v>
      </c>
      <c r="G13" s="1">
        <v>0</v>
      </c>
      <c r="H13" s="1">
        <v>247990</v>
      </c>
      <c r="I13" s="1">
        <v>501787</v>
      </c>
      <c r="J13" s="1">
        <v>298378</v>
      </c>
      <c r="K13" s="1">
        <v>216382</v>
      </c>
      <c r="L13" s="1">
        <v>0</v>
      </c>
      <c r="M13" s="1">
        <v>286705</v>
      </c>
      <c r="N13" s="1">
        <v>105361</v>
      </c>
      <c r="O13" s="1">
        <v>0</v>
      </c>
      <c r="P13" s="1">
        <v>0</v>
      </c>
      <c r="Q13" s="1">
        <v>212216</v>
      </c>
      <c r="R13" s="1">
        <v>47483</v>
      </c>
      <c r="S13" s="1">
        <v>0</v>
      </c>
      <c r="T13" s="1">
        <v>426469</v>
      </c>
      <c r="U13" s="1">
        <v>0</v>
      </c>
      <c r="V13" s="1">
        <v>0</v>
      </c>
      <c r="W13" s="1">
        <v>0</v>
      </c>
      <c r="X13" s="1">
        <v>331044</v>
      </c>
      <c r="Y13" s="1">
        <v>17124</v>
      </c>
      <c r="Z13" s="1">
        <v>147717</v>
      </c>
      <c r="AA13" s="1">
        <v>0</v>
      </c>
      <c r="AB13" s="1">
        <v>0</v>
      </c>
      <c r="AC13" s="1">
        <v>0</v>
      </c>
      <c r="AD13" s="1">
        <v>0</v>
      </c>
      <c r="AE13" s="1">
        <v>0</v>
      </c>
      <c r="AF13" s="1">
        <v>151386</v>
      </c>
      <c r="AG13" s="1">
        <v>0</v>
      </c>
      <c r="AH13" s="1">
        <v>0</v>
      </c>
      <c r="AI13" s="1">
        <v>0</v>
      </c>
      <c r="AJ13" s="1">
        <v>0</v>
      </c>
      <c r="AK13" s="1">
        <v>0</v>
      </c>
      <c r="AL13" s="1">
        <v>60714</v>
      </c>
      <c r="AM13" s="1">
        <v>76096</v>
      </c>
      <c r="AN13" s="1">
        <v>0</v>
      </c>
      <c r="AO13" s="1">
        <v>0</v>
      </c>
      <c r="AP13" s="1">
        <v>0</v>
      </c>
      <c r="AQ13" s="1">
        <v>70079</v>
      </c>
      <c r="AR13" s="1">
        <v>0</v>
      </c>
      <c r="AS13" s="1">
        <v>0</v>
      </c>
      <c r="AT13" s="1">
        <v>0</v>
      </c>
      <c r="AU13" s="1">
        <v>0</v>
      </c>
      <c r="AV13" s="1">
        <v>0</v>
      </c>
      <c r="AW13" s="1">
        <v>0</v>
      </c>
      <c r="AX13" s="1">
        <v>0</v>
      </c>
      <c r="AY13" s="1">
        <v>226412</v>
      </c>
      <c r="AZ13" s="1">
        <v>55931</v>
      </c>
      <c r="BA13" s="1">
        <v>0</v>
      </c>
      <c r="BB13" s="1">
        <v>0</v>
      </c>
      <c r="BC13" s="1">
        <v>0</v>
      </c>
      <c r="BD13" s="1">
        <v>36784</v>
      </c>
      <c r="BE13" s="1">
        <v>84314</v>
      </c>
      <c r="BF13" s="1">
        <v>0</v>
      </c>
      <c r="BG13" s="1">
        <v>0</v>
      </c>
      <c r="BH13" s="1">
        <v>35063</v>
      </c>
      <c r="BI13" s="1">
        <v>40190</v>
      </c>
      <c r="BJ13" s="1">
        <v>90744</v>
      </c>
      <c r="BK13" s="1">
        <v>141860</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13402</v>
      </c>
      <c r="CQ13" s="1">
        <v>0</v>
      </c>
      <c r="CR13" s="1">
        <v>0</v>
      </c>
      <c r="CS13" s="1">
        <v>0</v>
      </c>
      <c r="CT13" s="1">
        <v>0</v>
      </c>
      <c r="CU13" s="1">
        <v>0</v>
      </c>
      <c r="CV13" s="1">
        <v>0</v>
      </c>
      <c r="CW13" s="1">
        <v>0</v>
      </c>
      <c r="CX13" s="1">
        <v>0</v>
      </c>
      <c r="CY13" s="1">
        <v>0</v>
      </c>
      <c r="CZ13" s="1">
        <v>0</v>
      </c>
      <c r="DA13" s="1">
        <v>4018167</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0</v>
      </c>
      <c r="V14" s="1">
        <v>0</v>
      </c>
      <c r="W14" s="1">
        <v>0</v>
      </c>
      <c r="X14" s="1">
        <v>0</v>
      </c>
      <c r="Y14" s="1">
        <v>0</v>
      </c>
      <c r="Z14" s="1">
        <v>1200000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3888000</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59800</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9300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69100</v>
      </c>
    </row>
    <row r="16" spans="1:105">
      <c r="A16" s="1">
        <v>513</v>
      </c>
      <c r="B16" s="1" t="s">
        <v>11</v>
      </c>
      <c r="C16" s="1">
        <v>0</v>
      </c>
      <c r="D16" s="1">
        <v>0</v>
      </c>
      <c r="E16" s="1">
        <v>0</v>
      </c>
      <c r="F16" s="1">
        <v>0</v>
      </c>
      <c r="G16" s="1">
        <v>1629334</v>
      </c>
      <c r="H16" s="1">
        <v>0</v>
      </c>
      <c r="I16" s="1">
        <v>0</v>
      </c>
      <c r="J16" s="1">
        <v>0</v>
      </c>
      <c r="K16" s="1">
        <v>0</v>
      </c>
      <c r="L16" s="1">
        <v>0</v>
      </c>
      <c r="M16" s="1">
        <v>0</v>
      </c>
      <c r="N16" s="1">
        <v>0</v>
      </c>
      <c r="O16" s="1">
        <v>0</v>
      </c>
      <c r="P16" s="1">
        <v>2462677</v>
      </c>
      <c r="Q16" s="1">
        <v>0</v>
      </c>
      <c r="R16" s="1">
        <v>0</v>
      </c>
      <c r="S16" s="1">
        <v>0</v>
      </c>
      <c r="T16" s="1">
        <v>0</v>
      </c>
      <c r="U16" s="1">
        <v>0</v>
      </c>
      <c r="V16" s="1">
        <v>0</v>
      </c>
      <c r="W16" s="1">
        <v>0</v>
      </c>
      <c r="X16" s="1">
        <v>0</v>
      </c>
      <c r="Y16" s="1">
        <v>1039620</v>
      </c>
      <c r="Z16" s="1">
        <v>0</v>
      </c>
      <c r="AA16" s="1">
        <v>0</v>
      </c>
      <c r="AB16" s="1">
        <v>0</v>
      </c>
      <c r="AC16" s="1">
        <v>0</v>
      </c>
      <c r="AD16" s="1">
        <v>0</v>
      </c>
      <c r="AE16" s="1">
        <v>0</v>
      </c>
      <c r="AF16" s="1">
        <v>0</v>
      </c>
      <c r="AG16" s="1">
        <v>0</v>
      </c>
      <c r="AH16" s="1">
        <v>0</v>
      </c>
      <c r="AI16" s="1">
        <v>0</v>
      </c>
      <c r="AJ16" s="1">
        <v>0</v>
      </c>
      <c r="AK16" s="1">
        <v>0</v>
      </c>
      <c r="AL16" s="1">
        <v>0</v>
      </c>
      <c r="AM16" s="1">
        <v>0</v>
      </c>
      <c r="AN16" s="1">
        <v>0</v>
      </c>
      <c r="AO16" s="1">
        <v>91000</v>
      </c>
      <c r="AP16" s="1">
        <v>0</v>
      </c>
      <c r="AQ16" s="1">
        <v>0</v>
      </c>
      <c r="AR16" s="1">
        <v>0</v>
      </c>
      <c r="AS16" s="1">
        <v>0</v>
      </c>
      <c r="AT16" s="1">
        <v>0</v>
      </c>
      <c r="AU16" s="1">
        <v>0</v>
      </c>
      <c r="AV16" s="1">
        <v>0</v>
      </c>
      <c r="AW16" s="1">
        <v>0</v>
      </c>
      <c r="AX16" s="1">
        <v>0</v>
      </c>
      <c r="AY16" s="1">
        <v>0</v>
      </c>
      <c r="AZ16" s="1">
        <v>0</v>
      </c>
      <c r="BA16" s="1">
        <v>0</v>
      </c>
      <c r="BB16" s="1">
        <v>0</v>
      </c>
      <c r="BC16" s="1">
        <v>0</v>
      </c>
      <c r="BD16" s="1">
        <v>0</v>
      </c>
      <c r="BE16" s="1">
        <v>0</v>
      </c>
      <c r="BF16" s="1">
        <v>0</v>
      </c>
      <c r="BG16" s="1">
        <v>0</v>
      </c>
      <c r="BH16" s="1">
        <v>0</v>
      </c>
      <c r="BI16" s="1">
        <v>0</v>
      </c>
      <c r="BJ16" s="1">
        <v>139000</v>
      </c>
      <c r="BK16" s="1">
        <v>0</v>
      </c>
      <c r="BL16" s="1">
        <v>0</v>
      </c>
      <c r="BM16" s="1">
        <v>135000</v>
      </c>
      <c r="BN16" s="1">
        <v>0</v>
      </c>
      <c r="BO16" s="1">
        <v>0</v>
      </c>
      <c r="BP16" s="1">
        <v>0</v>
      </c>
      <c r="BQ16" s="1">
        <v>0</v>
      </c>
      <c r="BR16" s="1">
        <v>233000</v>
      </c>
      <c r="BS16" s="1">
        <v>0</v>
      </c>
      <c r="BT16" s="1">
        <v>0</v>
      </c>
      <c r="BU16" s="1">
        <v>0</v>
      </c>
      <c r="BV16" s="1">
        <v>0</v>
      </c>
      <c r="BW16" s="1">
        <v>0</v>
      </c>
      <c r="BX16" s="1">
        <v>0</v>
      </c>
      <c r="BY16" s="1">
        <v>0</v>
      </c>
      <c r="BZ16" s="1">
        <v>0</v>
      </c>
      <c r="CA16" s="1">
        <v>0</v>
      </c>
      <c r="CB16" s="1">
        <v>0</v>
      </c>
      <c r="CC16" s="1">
        <v>0</v>
      </c>
      <c r="CD16" s="1">
        <v>0</v>
      </c>
      <c r="CE16" s="1">
        <v>0</v>
      </c>
      <c r="CF16" s="1">
        <v>85000</v>
      </c>
      <c r="CG16" s="1">
        <v>0</v>
      </c>
      <c r="CH16" s="1">
        <v>0</v>
      </c>
      <c r="CI16" s="1">
        <v>0</v>
      </c>
      <c r="CJ16" s="1">
        <v>140000</v>
      </c>
      <c r="CK16" s="1">
        <v>0</v>
      </c>
      <c r="CL16" s="1">
        <v>0</v>
      </c>
      <c r="CM16" s="1">
        <v>62000</v>
      </c>
      <c r="CN16" s="1">
        <v>0</v>
      </c>
      <c r="CO16" s="1">
        <v>0</v>
      </c>
      <c r="CP16" s="1">
        <v>0</v>
      </c>
      <c r="CQ16" s="1">
        <v>0</v>
      </c>
      <c r="CR16" s="1">
        <v>0</v>
      </c>
      <c r="CS16" s="1">
        <v>0</v>
      </c>
      <c r="CT16" s="1">
        <v>0</v>
      </c>
      <c r="CU16" s="1">
        <v>0</v>
      </c>
      <c r="CV16" s="1">
        <v>0</v>
      </c>
      <c r="CW16" s="1">
        <v>0</v>
      </c>
      <c r="CX16" s="1">
        <v>0</v>
      </c>
      <c r="CY16" s="1">
        <v>0</v>
      </c>
      <c r="CZ16" s="1">
        <v>0</v>
      </c>
      <c r="DA16" s="1">
        <v>6016631</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336000</v>
      </c>
      <c r="AK17" s="1">
        <v>0</v>
      </c>
      <c r="AL17" s="1">
        <v>2148000</v>
      </c>
      <c r="AM17" s="1">
        <v>0</v>
      </c>
      <c r="AN17" s="1">
        <v>0</v>
      </c>
      <c r="AO17" s="1">
        <v>0</v>
      </c>
      <c r="AP17" s="1">
        <v>50000</v>
      </c>
      <c r="AQ17" s="1">
        <v>330000</v>
      </c>
      <c r="AR17" s="1">
        <v>741000</v>
      </c>
      <c r="AS17" s="1">
        <v>150000</v>
      </c>
      <c r="AT17" s="1">
        <v>0</v>
      </c>
      <c r="AU17" s="1">
        <v>283000</v>
      </c>
      <c r="AV17" s="1">
        <v>87000</v>
      </c>
      <c r="AW17" s="1">
        <v>0</v>
      </c>
      <c r="AX17" s="1">
        <v>0</v>
      </c>
      <c r="AY17" s="1">
        <v>85000</v>
      </c>
      <c r="AZ17" s="1">
        <v>5000</v>
      </c>
      <c r="BA17" s="1">
        <v>1800000</v>
      </c>
      <c r="BB17" s="1">
        <v>0</v>
      </c>
      <c r="BC17" s="1">
        <v>0</v>
      </c>
      <c r="BD17" s="1">
        <v>331000</v>
      </c>
      <c r="BE17" s="1">
        <v>410000</v>
      </c>
      <c r="BF17" s="1">
        <v>480000</v>
      </c>
      <c r="BG17" s="1">
        <v>0</v>
      </c>
      <c r="BH17" s="1">
        <v>0</v>
      </c>
      <c r="BI17" s="1">
        <v>0</v>
      </c>
      <c r="BJ17" s="1">
        <v>0</v>
      </c>
      <c r="BK17" s="1">
        <v>0</v>
      </c>
      <c r="BL17" s="1">
        <v>0</v>
      </c>
      <c r="BM17" s="1">
        <v>0</v>
      </c>
      <c r="BN17" s="1">
        <v>0</v>
      </c>
      <c r="BO17" s="1">
        <v>221000</v>
      </c>
      <c r="BP17" s="1">
        <v>0</v>
      </c>
      <c r="BQ17" s="1">
        <v>0</v>
      </c>
      <c r="BR17" s="1">
        <v>468000</v>
      </c>
      <c r="BS17" s="1">
        <v>1015000</v>
      </c>
      <c r="BT17" s="1">
        <v>675000</v>
      </c>
      <c r="BU17" s="1">
        <v>758000</v>
      </c>
      <c r="BV17" s="1">
        <v>836500</v>
      </c>
      <c r="BW17" s="1">
        <v>68500</v>
      </c>
      <c r="BX17" s="1">
        <v>169000</v>
      </c>
      <c r="BY17" s="1">
        <v>0</v>
      </c>
      <c r="BZ17" s="1">
        <v>0</v>
      </c>
      <c r="CA17" s="1">
        <v>0</v>
      </c>
      <c r="CB17" s="1">
        <v>759000</v>
      </c>
      <c r="CC17" s="1">
        <v>0</v>
      </c>
      <c r="CD17" s="1">
        <v>0</v>
      </c>
      <c r="CE17" s="1">
        <v>0</v>
      </c>
      <c r="CF17" s="1">
        <v>469500</v>
      </c>
      <c r="CG17" s="1">
        <v>0</v>
      </c>
      <c r="CH17" s="1">
        <v>618000</v>
      </c>
      <c r="CI17" s="1">
        <v>231500</v>
      </c>
      <c r="CJ17" s="1">
        <v>310000</v>
      </c>
      <c r="CK17" s="1">
        <v>0</v>
      </c>
      <c r="CL17" s="1">
        <v>0</v>
      </c>
      <c r="CM17" s="1">
        <v>695000</v>
      </c>
      <c r="CN17" s="1">
        <v>1079000</v>
      </c>
      <c r="CO17" s="1">
        <v>979000</v>
      </c>
      <c r="CP17" s="1">
        <v>0</v>
      </c>
      <c r="CQ17" s="1">
        <v>110000</v>
      </c>
      <c r="CR17" s="1">
        <v>1044500</v>
      </c>
      <c r="CS17" s="1">
        <v>87000</v>
      </c>
      <c r="CT17" s="1">
        <v>0</v>
      </c>
      <c r="CU17" s="1">
        <v>639500</v>
      </c>
      <c r="CV17" s="1">
        <v>0</v>
      </c>
      <c r="CW17" s="1">
        <v>0</v>
      </c>
      <c r="CX17" s="1">
        <v>0</v>
      </c>
      <c r="CY17" s="1">
        <v>0</v>
      </c>
      <c r="CZ17" s="1">
        <v>0</v>
      </c>
      <c r="DA17" s="1">
        <v>18469000</v>
      </c>
    </row>
    <row r="18" spans="1:105">
      <c r="A18" s="1">
        <v>515</v>
      </c>
      <c r="B18" s="1" t="s">
        <v>269</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569000</v>
      </c>
      <c r="AK18" s="1">
        <v>0</v>
      </c>
      <c r="AL18" s="1">
        <v>1156500</v>
      </c>
      <c r="AM18" s="1">
        <v>136000</v>
      </c>
      <c r="AN18" s="1">
        <v>0</v>
      </c>
      <c r="AO18" s="1">
        <v>210000</v>
      </c>
      <c r="AP18" s="1">
        <v>357000</v>
      </c>
      <c r="AQ18" s="1">
        <v>0</v>
      </c>
      <c r="AR18" s="1">
        <v>945000</v>
      </c>
      <c r="AS18" s="1">
        <v>2002000</v>
      </c>
      <c r="AT18" s="1">
        <v>1243000</v>
      </c>
      <c r="AU18" s="1">
        <v>3853846</v>
      </c>
      <c r="AV18" s="1">
        <v>278500</v>
      </c>
      <c r="AW18" s="1">
        <v>773500</v>
      </c>
      <c r="AX18" s="1">
        <v>301000</v>
      </c>
      <c r="AY18" s="1">
        <v>987000</v>
      </c>
      <c r="AZ18" s="1">
        <v>2513000</v>
      </c>
      <c r="BA18" s="1">
        <v>547000</v>
      </c>
      <c r="BB18" s="1">
        <v>0</v>
      </c>
      <c r="BC18" s="1">
        <v>0</v>
      </c>
      <c r="BD18" s="1">
        <v>1344000</v>
      </c>
      <c r="BE18" s="1">
        <v>1679000</v>
      </c>
      <c r="BF18" s="1">
        <v>425000</v>
      </c>
      <c r="BG18" s="1">
        <v>0</v>
      </c>
      <c r="BH18" s="1">
        <v>0</v>
      </c>
      <c r="BI18" s="1">
        <v>589000</v>
      </c>
      <c r="BJ18" s="1">
        <v>189000</v>
      </c>
      <c r="BK18" s="1">
        <v>678000</v>
      </c>
      <c r="BL18" s="1">
        <v>294000</v>
      </c>
      <c r="BM18" s="1">
        <v>886000</v>
      </c>
      <c r="BN18" s="1">
        <v>1040000</v>
      </c>
      <c r="BO18" s="1">
        <v>617100</v>
      </c>
      <c r="BP18" s="1">
        <v>444000</v>
      </c>
      <c r="BQ18" s="1">
        <v>826953</v>
      </c>
      <c r="BR18" s="1">
        <v>3343250</v>
      </c>
      <c r="BS18" s="1">
        <v>0</v>
      </c>
      <c r="BT18" s="1">
        <v>0</v>
      </c>
      <c r="BU18" s="1">
        <v>0</v>
      </c>
      <c r="BV18" s="1">
        <v>116200</v>
      </c>
      <c r="BW18" s="1">
        <v>0</v>
      </c>
      <c r="BX18" s="1">
        <v>154000</v>
      </c>
      <c r="BY18" s="1">
        <v>0</v>
      </c>
      <c r="BZ18" s="1">
        <v>0</v>
      </c>
      <c r="CA18" s="1">
        <v>0</v>
      </c>
      <c r="CB18" s="1">
        <v>1328300</v>
      </c>
      <c r="CC18" s="1">
        <v>164000</v>
      </c>
      <c r="CD18" s="1">
        <v>217500</v>
      </c>
      <c r="CE18" s="1">
        <v>356000</v>
      </c>
      <c r="CF18" s="1">
        <v>730000</v>
      </c>
      <c r="CG18" s="1">
        <v>230000</v>
      </c>
      <c r="CH18" s="1">
        <v>424750</v>
      </c>
      <c r="CI18" s="1">
        <v>351250</v>
      </c>
      <c r="CJ18" s="1">
        <v>1443500</v>
      </c>
      <c r="CK18" s="1">
        <v>1046000</v>
      </c>
      <c r="CL18" s="1">
        <v>1402000</v>
      </c>
      <c r="CM18" s="1">
        <v>0</v>
      </c>
      <c r="CN18" s="1">
        <v>0</v>
      </c>
      <c r="CO18" s="1">
        <v>0</v>
      </c>
      <c r="CP18" s="1">
        <v>0</v>
      </c>
      <c r="CQ18" s="1">
        <v>363500</v>
      </c>
      <c r="CR18" s="1">
        <v>0</v>
      </c>
      <c r="CS18" s="1">
        <v>907000</v>
      </c>
      <c r="CT18" s="1">
        <v>0</v>
      </c>
      <c r="CU18" s="1">
        <v>2224000</v>
      </c>
      <c r="CV18" s="1">
        <v>701000</v>
      </c>
      <c r="CW18" s="1">
        <v>0</v>
      </c>
      <c r="CX18" s="1">
        <v>0</v>
      </c>
      <c r="CY18" s="1">
        <v>0</v>
      </c>
      <c r="CZ18" s="1">
        <v>0</v>
      </c>
      <c r="DA18" s="1">
        <v>40386649</v>
      </c>
    </row>
    <row r="19" spans="1:105">
      <c r="A19" s="1">
        <v>516</v>
      </c>
      <c r="B19" s="1" t="s">
        <v>276</v>
      </c>
      <c r="C19" s="1">
        <v>0</v>
      </c>
      <c r="D19" s="1">
        <v>0</v>
      </c>
      <c r="E19" s="1">
        <v>0</v>
      </c>
      <c r="F19" s="1">
        <v>0</v>
      </c>
      <c r="G19" s="1">
        <v>0</v>
      </c>
      <c r="H19" s="1">
        <v>0</v>
      </c>
      <c r="I19" s="1">
        <v>0</v>
      </c>
      <c r="J19" s="1">
        <v>0</v>
      </c>
      <c r="K19" s="1">
        <v>0</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47500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47500</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0</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0</v>
      </c>
      <c r="CR20" s="1">
        <v>0</v>
      </c>
      <c r="CS20" s="1">
        <v>0</v>
      </c>
      <c r="CT20" s="1">
        <v>0</v>
      </c>
      <c r="CU20" s="1">
        <v>0</v>
      </c>
      <c r="CV20" s="1">
        <v>0</v>
      </c>
      <c r="CW20" s="1">
        <v>0</v>
      </c>
      <c r="CX20" s="1">
        <v>0</v>
      </c>
      <c r="CY20" s="1">
        <v>0</v>
      </c>
      <c r="CZ20" s="1">
        <v>0</v>
      </c>
      <c r="DA20" s="1">
        <v>0</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0</v>
      </c>
      <c r="BC21" s="1">
        <v>0</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0</v>
      </c>
    </row>
    <row r="22" spans="1:105">
      <c r="A22" s="1">
        <v>525</v>
      </c>
      <c r="B22" s="1" t="s">
        <v>14</v>
      </c>
      <c r="C22" s="1">
        <v>7400</v>
      </c>
      <c r="D22" s="1">
        <v>0</v>
      </c>
      <c r="E22" s="1">
        <v>0</v>
      </c>
      <c r="F22" s="1">
        <v>0</v>
      </c>
      <c r="G22" s="1">
        <v>3000</v>
      </c>
      <c r="H22" s="1">
        <v>9600</v>
      </c>
      <c r="I22" s="1">
        <v>0</v>
      </c>
      <c r="J22" s="1">
        <v>882600</v>
      </c>
      <c r="K22" s="1">
        <v>0</v>
      </c>
      <c r="L22" s="1">
        <v>0</v>
      </c>
      <c r="M22" s="1">
        <v>5000</v>
      </c>
      <c r="N22" s="1">
        <v>11000</v>
      </c>
      <c r="O22" s="1">
        <v>0</v>
      </c>
      <c r="P22" s="1">
        <v>0</v>
      </c>
      <c r="Q22" s="1">
        <v>0</v>
      </c>
      <c r="R22" s="1">
        <v>175166</v>
      </c>
      <c r="S22" s="1">
        <v>0</v>
      </c>
      <c r="T22" s="1">
        <v>0</v>
      </c>
      <c r="U22" s="1">
        <v>0</v>
      </c>
      <c r="V22" s="1">
        <v>0</v>
      </c>
      <c r="W22" s="1">
        <v>0</v>
      </c>
      <c r="X22" s="1">
        <v>0</v>
      </c>
      <c r="Y22" s="1">
        <v>0</v>
      </c>
      <c r="Z22" s="1">
        <v>0</v>
      </c>
      <c r="AA22" s="1">
        <v>0</v>
      </c>
      <c r="AB22" s="1">
        <v>0</v>
      </c>
      <c r="AC22" s="1">
        <v>0</v>
      </c>
      <c r="AD22" s="1">
        <v>0</v>
      </c>
      <c r="AE22" s="1">
        <v>0</v>
      </c>
      <c r="AF22" s="1">
        <v>6288</v>
      </c>
      <c r="AG22" s="1">
        <v>0</v>
      </c>
      <c r="AH22" s="1">
        <v>0</v>
      </c>
      <c r="AI22" s="1">
        <v>0</v>
      </c>
      <c r="AJ22" s="1">
        <v>0</v>
      </c>
      <c r="AK22" s="1">
        <v>0</v>
      </c>
      <c r="AL22" s="1">
        <v>415150</v>
      </c>
      <c r="AM22" s="1">
        <v>6000</v>
      </c>
      <c r="AN22" s="1">
        <v>0</v>
      </c>
      <c r="AO22" s="1">
        <v>33242</v>
      </c>
      <c r="AP22" s="1">
        <v>35548</v>
      </c>
      <c r="AQ22" s="1">
        <v>0</v>
      </c>
      <c r="AR22" s="1">
        <v>128572</v>
      </c>
      <c r="AS22" s="1">
        <v>4500</v>
      </c>
      <c r="AT22" s="1">
        <v>393</v>
      </c>
      <c r="AU22" s="1">
        <v>132760</v>
      </c>
      <c r="AV22" s="1">
        <v>57144</v>
      </c>
      <c r="AW22" s="1">
        <v>136573</v>
      </c>
      <c r="AX22" s="1">
        <v>85716</v>
      </c>
      <c r="AY22" s="1">
        <v>32286</v>
      </c>
      <c r="AZ22" s="1">
        <v>218862</v>
      </c>
      <c r="BA22" s="1">
        <v>261893</v>
      </c>
      <c r="BB22" s="1">
        <v>0</v>
      </c>
      <c r="BC22" s="1">
        <v>0</v>
      </c>
      <c r="BD22" s="1">
        <v>67899</v>
      </c>
      <c r="BE22" s="1">
        <v>75716</v>
      </c>
      <c r="BF22" s="1">
        <v>93144</v>
      </c>
      <c r="BG22" s="1">
        <v>0</v>
      </c>
      <c r="BH22" s="1">
        <v>0</v>
      </c>
      <c r="BI22" s="1">
        <v>0</v>
      </c>
      <c r="BJ22" s="1">
        <v>59960</v>
      </c>
      <c r="BK22" s="1">
        <v>98026</v>
      </c>
      <c r="BL22" s="1">
        <v>0</v>
      </c>
      <c r="BM22" s="1">
        <v>754</v>
      </c>
      <c r="BN22" s="1">
        <v>0</v>
      </c>
      <c r="BO22" s="1">
        <v>0</v>
      </c>
      <c r="BP22" s="1">
        <v>18289</v>
      </c>
      <c r="BQ22" s="1">
        <v>183957</v>
      </c>
      <c r="BR22" s="1">
        <v>1099283</v>
      </c>
      <c r="BS22" s="1">
        <v>745098</v>
      </c>
      <c r="BT22" s="1">
        <v>275450</v>
      </c>
      <c r="BU22" s="1">
        <v>287078</v>
      </c>
      <c r="BV22" s="1">
        <v>39854</v>
      </c>
      <c r="BW22" s="1">
        <v>247646</v>
      </c>
      <c r="BX22" s="1">
        <v>52939</v>
      </c>
      <c r="BY22" s="1">
        <v>20000</v>
      </c>
      <c r="BZ22" s="1">
        <v>110000</v>
      </c>
      <c r="CA22" s="1">
        <v>100000</v>
      </c>
      <c r="CB22" s="1">
        <v>125494</v>
      </c>
      <c r="CC22" s="1">
        <v>0</v>
      </c>
      <c r="CD22" s="1">
        <v>0</v>
      </c>
      <c r="CE22" s="1">
        <v>12574</v>
      </c>
      <c r="CF22" s="1">
        <v>77262</v>
      </c>
      <c r="CG22" s="1">
        <v>601872</v>
      </c>
      <c r="CH22" s="1">
        <v>127155</v>
      </c>
      <c r="CI22" s="1">
        <v>12750</v>
      </c>
      <c r="CJ22" s="1">
        <v>48826</v>
      </c>
      <c r="CK22" s="1">
        <v>640084</v>
      </c>
      <c r="CL22" s="1">
        <v>12240</v>
      </c>
      <c r="CM22" s="1">
        <v>160750</v>
      </c>
      <c r="CN22" s="1">
        <v>170424</v>
      </c>
      <c r="CO22" s="1">
        <v>194000</v>
      </c>
      <c r="CP22" s="1">
        <v>53270</v>
      </c>
      <c r="CQ22" s="1">
        <v>754416</v>
      </c>
      <c r="CR22" s="1">
        <v>180581</v>
      </c>
      <c r="CS22" s="1">
        <v>3346</v>
      </c>
      <c r="CT22" s="1">
        <v>0</v>
      </c>
      <c r="CU22" s="1">
        <v>750</v>
      </c>
      <c r="CV22" s="1">
        <v>31500</v>
      </c>
      <c r="CW22" s="1">
        <v>0</v>
      </c>
      <c r="CX22" s="1">
        <v>0</v>
      </c>
      <c r="CY22" s="1">
        <v>0</v>
      </c>
      <c r="CZ22" s="1">
        <v>0</v>
      </c>
      <c r="DA22" s="1">
        <v>9431080</v>
      </c>
    </row>
    <row r="23" spans="1:105">
      <c r="A23" s="1" t="s">
        <v>134</v>
      </c>
      <c r="B23" s="1" t="s">
        <v>15</v>
      </c>
      <c r="C23" s="1">
        <v>55540012</v>
      </c>
      <c r="D23" s="1">
        <v>0</v>
      </c>
      <c r="E23" s="1">
        <v>0</v>
      </c>
      <c r="F23" s="1">
        <v>0</v>
      </c>
      <c r="G23" s="1">
        <v>53351324</v>
      </c>
      <c r="H23" s="1">
        <v>91880135</v>
      </c>
      <c r="I23" s="1">
        <v>58926192</v>
      </c>
      <c r="J23" s="1">
        <v>78028287</v>
      </c>
      <c r="K23" s="1">
        <v>57650234</v>
      </c>
      <c r="L23" s="1">
        <v>51547533</v>
      </c>
      <c r="M23" s="1">
        <v>62876887</v>
      </c>
      <c r="N23" s="1">
        <v>67423382</v>
      </c>
      <c r="O23" s="1">
        <v>32138944</v>
      </c>
      <c r="P23" s="1">
        <v>35952698</v>
      </c>
      <c r="Q23" s="1">
        <v>83529815</v>
      </c>
      <c r="R23" s="1">
        <v>33576051</v>
      </c>
      <c r="S23" s="1">
        <v>28477919</v>
      </c>
      <c r="T23" s="1">
        <v>107534339</v>
      </c>
      <c r="U23" s="1">
        <v>0</v>
      </c>
      <c r="V23" s="1">
        <v>124930157</v>
      </c>
      <c r="W23" s="1">
        <v>14346810</v>
      </c>
      <c r="X23" s="1">
        <v>39404120</v>
      </c>
      <c r="Y23" s="1">
        <v>37269633</v>
      </c>
      <c r="Z23" s="1">
        <v>53413115</v>
      </c>
      <c r="AA23" s="1">
        <v>209935030</v>
      </c>
      <c r="AB23" s="1">
        <v>0</v>
      </c>
      <c r="AC23" s="1">
        <v>0</v>
      </c>
      <c r="AD23" s="1">
        <v>17280000</v>
      </c>
      <c r="AE23" s="1">
        <v>0</v>
      </c>
      <c r="AF23" s="1">
        <v>19434858</v>
      </c>
      <c r="AG23" s="1">
        <v>0</v>
      </c>
      <c r="AH23" s="1">
        <v>0</v>
      </c>
      <c r="AI23" s="1">
        <v>0</v>
      </c>
      <c r="AJ23" s="1">
        <v>23562420</v>
      </c>
      <c r="AK23" s="1">
        <v>0</v>
      </c>
      <c r="AL23" s="1">
        <v>111778658</v>
      </c>
      <c r="AM23" s="1">
        <v>41402947</v>
      </c>
      <c r="AN23" s="1">
        <v>0</v>
      </c>
      <c r="AO23" s="1">
        <v>35829328</v>
      </c>
      <c r="AP23" s="1">
        <v>30645058</v>
      </c>
      <c r="AQ23" s="1">
        <v>25637830</v>
      </c>
      <c r="AR23" s="1">
        <v>35727197</v>
      </c>
      <c r="AS23" s="1">
        <v>41743497</v>
      </c>
      <c r="AT23" s="1">
        <v>23352713</v>
      </c>
      <c r="AU23" s="1">
        <v>108317577</v>
      </c>
      <c r="AV23" s="1">
        <v>28679044</v>
      </c>
      <c r="AW23" s="1">
        <v>31916702</v>
      </c>
      <c r="AX23" s="1">
        <v>31841030</v>
      </c>
      <c r="AY23" s="1">
        <v>33074583</v>
      </c>
      <c r="AZ23" s="1">
        <v>117758529</v>
      </c>
      <c r="BA23" s="1">
        <v>81769756</v>
      </c>
      <c r="BB23" s="1">
        <v>0</v>
      </c>
      <c r="BC23" s="1">
        <v>0</v>
      </c>
      <c r="BD23" s="1">
        <v>55740845</v>
      </c>
      <c r="BE23" s="1">
        <v>43940204</v>
      </c>
      <c r="BF23" s="1">
        <v>32374502</v>
      </c>
      <c r="BG23" s="1">
        <v>0</v>
      </c>
      <c r="BH23" s="1">
        <v>34096046</v>
      </c>
      <c r="BI23" s="1">
        <v>30617032</v>
      </c>
      <c r="BJ23" s="1">
        <v>24859270</v>
      </c>
      <c r="BK23" s="1">
        <v>35070244</v>
      </c>
      <c r="BL23" s="1">
        <v>24959620</v>
      </c>
      <c r="BM23" s="1">
        <v>24210987</v>
      </c>
      <c r="BN23" s="1">
        <v>47510689</v>
      </c>
      <c r="BO23" s="1">
        <v>58773740</v>
      </c>
      <c r="BP23" s="1">
        <v>24022417</v>
      </c>
      <c r="BQ23" s="1">
        <v>32748003</v>
      </c>
      <c r="BR23" s="1">
        <v>199897372</v>
      </c>
      <c r="BS23" s="1">
        <v>81869928</v>
      </c>
      <c r="BT23" s="1">
        <v>19759806</v>
      </c>
      <c r="BU23" s="1">
        <v>24560712</v>
      </c>
      <c r="BV23" s="1">
        <v>27320775</v>
      </c>
      <c r="BW23" s="1">
        <v>75538226</v>
      </c>
      <c r="BX23" s="1">
        <v>19423107</v>
      </c>
      <c r="BY23" s="1">
        <v>10742802</v>
      </c>
      <c r="BZ23" s="1">
        <v>28430598</v>
      </c>
      <c r="CA23" s="1">
        <v>25350516</v>
      </c>
      <c r="CB23" s="1">
        <v>75381176</v>
      </c>
      <c r="CC23" s="1">
        <v>28329789</v>
      </c>
      <c r="CD23" s="1">
        <v>31642497</v>
      </c>
      <c r="CE23" s="1">
        <v>21288684</v>
      </c>
      <c r="CF23" s="1">
        <v>30583298</v>
      </c>
      <c r="CG23" s="1">
        <v>31297305</v>
      </c>
      <c r="CH23" s="1">
        <v>45066871</v>
      </c>
      <c r="CI23" s="1">
        <v>21310469</v>
      </c>
      <c r="CJ23" s="1">
        <v>65341078</v>
      </c>
      <c r="CK23" s="1">
        <v>39593193</v>
      </c>
      <c r="CL23" s="1">
        <v>47754970</v>
      </c>
      <c r="CM23" s="1">
        <v>22273637</v>
      </c>
      <c r="CN23" s="1">
        <v>35716638</v>
      </c>
      <c r="CO23" s="1">
        <v>32193161</v>
      </c>
      <c r="CP23" s="1">
        <v>17823617</v>
      </c>
      <c r="CQ23" s="1">
        <v>25720480</v>
      </c>
      <c r="CR23" s="1">
        <v>38225850</v>
      </c>
      <c r="CS23" s="1">
        <v>29822939</v>
      </c>
      <c r="CT23" s="1">
        <v>16217688</v>
      </c>
      <c r="CU23" s="1">
        <v>75685076</v>
      </c>
      <c r="CV23" s="1">
        <v>30903809</v>
      </c>
      <c r="CW23" s="1">
        <v>37620000</v>
      </c>
      <c r="CX23" s="1">
        <v>31182000</v>
      </c>
      <c r="CY23" s="1">
        <v>35736000</v>
      </c>
      <c r="CZ23" s="1">
        <v>44220000</v>
      </c>
      <c r="DA23" s="1">
        <v>4110232010</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1594498</v>
      </c>
      <c r="D25" s="1">
        <v>0</v>
      </c>
      <c r="E25" s="1">
        <v>0</v>
      </c>
      <c r="F25" s="1">
        <v>0</v>
      </c>
      <c r="G25" s="1">
        <v>1150243</v>
      </c>
      <c r="H25" s="1">
        <v>2469806</v>
      </c>
      <c r="I25" s="1">
        <v>1691093</v>
      </c>
      <c r="J25" s="1">
        <v>1515524</v>
      </c>
      <c r="K25" s="1">
        <v>1504534</v>
      </c>
      <c r="L25" s="1">
        <v>0</v>
      </c>
      <c r="M25" s="1">
        <v>1921382</v>
      </c>
      <c r="N25" s="1">
        <v>1256921</v>
      </c>
      <c r="O25" s="1">
        <v>453965</v>
      </c>
      <c r="P25" s="1">
        <v>520259</v>
      </c>
      <c r="Q25" s="1">
        <v>1119208</v>
      </c>
      <c r="R25" s="1">
        <v>419782</v>
      </c>
      <c r="S25" s="1">
        <v>403026</v>
      </c>
      <c r="T25" s="1">
        <v>3072888</v>
      </c>
      <c r="U25" s="1">
        <v>0</v>
      </c>
      <c r="V25" s="1">
        <v>2173416</v>
      </c>
      <c r="W25" s="1">
        <v>202161</v>
      </c>
      <c r="X25" s="1">
        <v>1042516</v>
      </c>
      <c r="Y25" s="1">
        <v>924099</v>
      </c>
      <c r="Z25" s="1">
        <v>1403038</v>
      </c>
      <c r="AA25" s="1">
        <v>3614562</v>
      </c>
      <c r="AB25" s="1">
        <v>0</v>
      </c>
      <c r="AC25" s="1">
        <v>0</v>
      </c>
      <c r="AD25" s="1">
        <v>864000</v>
      </c>
      <c r="AE25" s="1">
        <v>0</v>
      </c>
      <c r="AF25" s="1">
        <v>574993</v>
      </c>
      <c r="AG25" s="1">
        <v>0</v>
      </c>
      <c r="AH25" s="1">
        <v>0</v>
      </c>
      <c r="AI25" s="1">
        <v>0</v>
      </c>
      <c r="AJ25" s="1">
        <v>775781</v>
      </c>
      <c r="AK25" s="1">
        <v>0</v>
      </c>
      <c r="AL25" s="1">
        <v>2521223</v>
      </c>
      <c r="AM25" s="1">
        <v>1235792</v>
      </c>
      <c r="AN25" s="1">
        <v>0</v>
      </c>
      <c r="AO25" s="1">
        <v>1056494</v>
      </c>
      <c r="AP25" s="1">
        <v>907208</v>
      </c>
      <c r="AQ25" s="1">
        <v>790187</v>
      </c>
      <c r="AR25" s="1">
        <v>853426</v>
      </c>
      <c r="AS25" s="1">
        <v>1200028</v>
      </c>
      <c r="AT25" s="1">
        <v>663289</v>
      </c>
      <c r="AU25" s="1">
        <v>3143590</v>
      </c>
      <c r="AV25" s="1">
        <v>708925</v>
      </c>
      <c r="AW25" s="1">
        <v>774937</v>
      </c>
      <c r="AX25" s="1">
        <v>785565</v>
      </c>
      <c r="AY25" s="1">
        <v>797139</v>
      </c>
      <c r="AZ25" s="1">
        <v>2647689</v>
      </c>
      <c r="BA25" s="1">
        <v>1811742</v>
      </c>
      <c r="BB25" s="1">
        <v>0</v>
      </c>
      <c r="BC25" s="1">
        <v>0</v>
      </c>
      <c r="BD25" s="1">
        <v>1244649</v>
      </c>
      <c r="BE25" s="1">
        <v>947313</v>
      </c>
      <c r="BF25" s="1">
        <v>909452</v>
      </c>
      <c r="BG25" s="1">
        <v>0</v>
      </c>
      <c r="BH25" s="1">
        <v>846400</v>
      </c>
      <c r="BI25" s="1">
        <v>736145</v>
      </c>
      <c r="BJ25" s="1">
        <v>323737</v>
      </c>
      <c r="BK25" s="1">
        <v>501664</v>
      </c>
      <c r="BL25" s="1">
        <v>735756</v>
      </c>
      <c r="BM25" s="1">
        <v>690900</v>
      </c>
      <c r="BN25" s="1">
        <v>1164161</v>
      </c>
      <c r="BO25" s="1">
        <v>1433962</v>
      </c>
      <c r="BP25" s="1">
        <v>523116</v>
      </c>
      <c r="BQ25" s="1">
        <v>1250948</v>
      </c>
      <c r="BR25" s="1">
        <v>3900006</v>
      </c>
      <c r="BS25" s="1">
        <v>1481239</v>
      </c>
      <c r="BT25" s="1">
        <v>475447</v>
      </c>
      <c r="BU25" s="1">
        <v>602096</v>
      </c>
      <c r="BV25" s="1">
        <v>666125</v>
      </c>
      <c r="BW25" s="1">
        <v>1542476</v>
      </c>
      <c r="BX25" s="1">
        <v>477707</v>
      </c>
      <c r="BY25" s="1">
        <v>311995</v>
      </c>
      <c r="BZ25" s="1">
        <v>706252</v>
      </c>
      <c r="CA25" s="1">
        <v>639304</v>
      </c>
      <c r="CB25" s="1">
        <v>1204350</v>
      </c>
      <c r="CC25" s="1">
        <v>713802</v>
      </c>
      <c r="CD25" s="1">
        <v>933989</v>
      </c>
      <c r="CE25" s="1">
        <v>637291</v>
      </c>
      <c r="CF25" s="1">
        <v>735043</v>
      </c>
      <c r="CG25" s="1">
        <v>939597</v>
      </c>
      <c r="CH25" s="1">
        <v>1101041</v>
      </c>
      <c r="CI25" s="1">
        <v>630483</v>
      </c>
      <c r="CJ25" s="1">
        <v>1571321</v>
      </c>
      <c r="CK25" s="1">
        <v>1147651</v>
      </c>
      <c r="CL25" s="1">
        <v>1178888</v>
      </c>
      <c r="CM25" s="1">
        <v>635292</v>
      </c>
      <c r="CN25" s="1">
        <v>875589</v>
      </c>
      <c r="CO25" s="1">
        <v>797434</v>
      </c>
      <c r="CP25" s="1">
        <v>553235</v>
      </c>
      <c r="CQ25" s="1">
        <v>733544</v>
      </c>
      <c r="CR25" s="1">
        <v>933101</v>
      </c>
      <c r="CS25" s="1">
        <v>865518</v>
      </c>
      <c r="CT25" s="1">
        <v>0</v>
      </c>
      <c r="CU25" s="1">
        <v>1804305</v>
      </c>
      <c r="CV25" s="1">
        <v>750468</v>
      </c>
      <c r="CW25" s="1">
        <v>0</v>
      </c>
      <c r="CX25" s="1">
        <v>0</v>
      </c>
      <c r="CY25" s="1">
        <v>0</v>
      </c>
      <c r="CZ25" s="1">
        <v>0</v>
      </c>
      <c r="DA25" s="1">
        <v>91417721</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4491000</v>
      </c>
      <c r="O26" s="1">
        <v>2280000</v>
      </c>
      <c r="P26" s="1">
        <v>4502400</v>
      </c>
      <c r="Q26" s="1">
        <v>4788000</v>
      </c>
      <c r="R26" s="1">
        <v>1585800</v>
      </c>
      <c r="S26" s="1">
        <v>1500000</v>
      </c>
      <c r="T26" s="1">
        <v>2031000</v>
      </c>
      <c r="U26" s="1">
        <v>0</v>
      </c>
      <c r="V26" s="41">
        <v>14966490</v>
      </c>
      <c r="W26" s="1">
        <v>600000</v>
      </c>
      <c r="X26" s="1">
        <v>1560000</v>
      </c>
      <c r="Y26" s="1">
        <v>1680000</v>
      </c>
      <c r="Z26" s="1">
        <v>3120000</v>
      </c>
      <c r="AA26" s="1">
        <v>5490000</v>
      </c>
      <c r="AB26" s="1">
        <v>0</v>
      </c>
      <c r="AC26" s="1">
        <v>0</v>
      </c>
      <c r="AD26" s="1">
        <v>788575</v>
      </c>
      <c r="AE26" s="1">
        <v>0</v>
      </c>
      <c r="AF26" s="1">
        <v>1317000</v>
      </c>
      <c r="AG26" s="1">
        <v>0</v>
      </c>
      <c r="AH26" s="1">
        <v>0</v>
      </c>
      <c r="AI26" s="1">
        <v>0</v>
      </c>
      <c r="AJ26" s="1">
        <v>796529</v>
      </c>
      <c r="AK26" s="1">
        <v>0</v>
      </c>
      <c r="AL26" s="1">
        <v>2735720</v>
      </c>
      <c r="AM26" s="1">
        <v>1577646</v>
      </c>
      <c r="AN26" s="1">
        <v>0</v>
      </c>
      <c r="AO26" s="1">
        <v>1155000</v>
      </c>
      <c r="AP26" s="1">
        <v>1337800</v>
      </c>
      <c r="AQ26" s="1">
        <v>891353</v>
      </c>
      <c r="AR26" s="1">
        <v>1547440</v>
      </c>
      <c r="AS26" s="1">
        <v>1559837</v>
      </c>
      <c r="AT26" s="1">
        <v>1334939</v>
      </c>
      <c r="AU26" s="1">
        <v>4507949</v>
      </c>
      <c r="AV26" s="1">
        <v>1261600</v>
      </c>
      <c r="AW26" s="1">
        <v>1345300</v>
      </c>
      <c r="AX26" s="1">
        <v>1464500</v>
      </c>
      <c r="AY26" s="1">
        <v>1322000</v>
      </c>
      <c r="AZ26" s="1">
        <v>3613520</v>
      </c>
      <c r="BA26" s="1">
        <v>3313535</v>
      </c>
      <c r="BB26" s="1">
        <v>0</v>
      </c>
      <c r="BC26" s="1">
        <v>0</v>
      </c>
      <c r="BD26" s="1">
        <v>2136400</v>
      </c>
      <c r="BE26" s="1">
        <v>1179720</v>
      </c>
      <c r="BF26" s="1">
        <v>1206748</v>
      </c>
      <c r="BG26" s="1">
        <v>0</v>
      </c>
      <c r="BH26" s="1">
        <v>1446000</v>
      </c>
      <c r="BI26" s="1">
        <v>2152720</v>
      </c>
      <c r="BJ26" s="1">
        <v>1222660</v>
      </c>
      <c r="BK26" s="1">
        <v>1450200</v>
      </c>
      <c r="BL26" s="1">
        <v>1144080</v>
      </c>
      <c r="BM26" s="1">
        <v>1734000</v>
      </c>
      <c r="BN26" s="1">
        <v>2043446</v>
      </c>
      <c r="BO26" s="1">
        <v>2672106</v>
      </c>
      <c r="BP26" s="1">
        <v>1229400</v>
      </c>
      <c r="BQ26" s="1">
        <v>1131000</v>
      </c>
      <c r="BR26" s="1">
        <v>10254594</v>
      </c>
      <c r="BS26" s="1">
        <v>7765053</v>
      </c>
      <c r="BT26" s="1">
        <v>1230000</v>
      </c>
      <c r="BU26" s="1">
        <v>1446600</v>
      </c>
      <c r="BV26" s="1">
        <v>1562154</v>
      </c>
      <c r="BW26" s="1">
        <v>4221600</v>
      </c>
      <c r="BX26" s="1">
        <v>1411320</v>
      </c>
      <c r="BY26" s="1">
        <v>1217172</v>
      </c>
      <c r="BZ26" s="1">
        <v>1923354</v>
      </c>
      <c r="CA26" s="1">
        <v>1717116</v>
      </c>
      <c r="CB26" s="1">
        <v>3036000</v>
      </c>
      <c r="CC26" s="41">
        <v>1808400</v>
      </c>
      <c r="CD26" s="1">
        <v>2099640</v>
      </c>
      <c r="CE26" s="1">
        <v>1170000</v>
      </c>
      <c r="CF26" s="1">
        <v>1318134</v>
      </c>
      <c r="CG26" s="1">
        <v>1186680</v>
      </c>
      <c r="CH26" s="1">
        <v>1549890</v>
      </c>
      <c r="CI26" s="1">
        <v>1015800</v>
      </c>
      <c r="CJ26" s="1">
        <v>2427102</v>
      </c>
      <c r="CK26" s="1">
        <v>2058582</v>
      </c>
      <c r="CL26" s="1">
        <v>3664080</v>
      </c>
      <c r="CM26" s="1">
        <v>1314906</v>
      </c>
      <c r="CN26" s="1">
        <v>2407866</v>
      </c>
      <c r="CO26" s="1">
        <v>1586976</v>
      </c>
      <c r="CP26" s="1">
        <v>1315830</v>
      </c>
      <c r="CQ26" s="1">
        <v>1184400</v>
      </c>
      <c r="CR26" s="1">
        <v>1739268</v>
      </c>
      <c r="CS26" s="1">
        <v>1285380</v>
      </c>
      <c r="CT26" s="1">
        <v>643200</v>
      </c>
      <c r="CU26" s="1">
        <v>7680000</v>
      </c>
      <c r="CV26" s="1">
        <v>2658000</v>
      </c>
      <c r="CW26" s="1">
        <v>0</v>
      </c>
      <c r="CX26" s="1">
        <v>0</v>
      </c>
      <c r="CY26" s="1">
        <v>0</v>
      </c>
      <c r="CZ26" s="1">
        <v>0</v>
      </c>
      <c r="DA26" s="1">
        <v>206736010</v>
      </c>
    </row>
    <row r="27" spans="1:105">
      <c r="A27" s="1">
        <v>642</v>
      </c>
      <c r="B27" s="1" t="s">
        <v>20</v>
      </c>
      <c r="C27" s="1">
        <v>353600</v>
      </c>
      <c r="D27" s="1">
        <v>0</v>
      </c>
      <c r="E27" s="1">
        <v>0</v>
      </c>
      <c r="F27" s="1">
        <v>0</v>
      </c>
      <c r="G27" s="1">
        <v>1924899</v>
      </c>
      <c r="H27" s="1">
        <v>585880</v>
      </c>
      <c r="I27" s="1">
        <v>248000</v>
      </c>
      <c r="J27" s="1">
        <v>1066835</v>
      </c>
      <c r="K27" s="1">
        <v>169200</v>
      </c>
      <c r="L27" s="1">
        <v>548000</v>
      </c>
      <c r="M27" s="1">
        <v>813900</v>
      </c>
      <c r="N27" s="1">
        <v>960782</v>
      </c>
      <c r="O27" s="1">
        <v>127628</v>
      </c>
      <c r="P27" s="1">
        <v>200089</v>
      </c>
      <c r="Q27" s="1">
        <v>753598</v>
      </c>
      <c r="R27" s="1">
        <v>458400</v>
      </c>
      <c r="S27" s="1">
        <v>608200</v>
      </c>
      <c r="T27" s="1">
        <v>320000</v>
      </c>
      <c r="U27" s="1">
        <v>0</v>
      </c>
      <c r="V27" s="1">
        <v>0</v>
      </c>
      <c r="W27" s="1">
        <v>78000</v>
      </c>
      <c r="X27" s="1">
        <v>437550</v>
      </c>
      <c r="Y27" s="1">
        <v>452000</v>
      </c>
      <c r="Z27" s="1">
        <v>792100</v>
      </c>
      <c r="AA27" s="1">
        <v>245000</v>
      </c>
      <c r="AB27" s="1">
        <v>0</v>
      </c>
      <c r="AC27" s="1">
        <v>0</v>
      </c>
      <c r="AD27" s="1">
        <v>38600</v>
      </c>
      <c r="AE27" s="1">
        <v>0</v>
      </c>
      <c r="AF27" s="1">
        <v>0</v>
      </c>
      <c r="AG27" s="1">
        <v>0</v>
      </c>
      <c r="AH27" s="1">
        <v>0</v>
      </c>
      <c r="AI27" s="1">
        <v>0</v>
      </c>
      <c r="AJ27" s="1">
        <v>0</v>
      </c>
      <c r="AK27" s="1">
        <v>0</v>
      </c>
      <c r="AL27" s="1">
        <v>0</v>
      </c>
      <c r="AM27" s="1">
        <v>0</v>
      </c>
      <c r="AN27" s="1">
        <v>0</v>
      </c>
      <c r="AO27" s="1">
        <v>0</v>
      </c>
      <c r="AP27" s="1">
        <v>0</v>
      </c>
      <c r="AQ27" s="1">
        <v>0</v>
      </c>
      <c r="AR27" s="1">
        <v>40000</v>
      </c>
      <c r="AS27" s="1">
        <v>5000</v>
      </c>
      <c r="AT27" s="1">
        <v>0</v>
      </c>
      <c r="AU27" s="1">
        <v>0</v>
      </c>
      <c r="AV27" s="1">
        <v>60000</v>
      </c>
      <c r="AW27" s="1">
        <v>64000</v>
      </c>
      <c r="AX27" s="1">
        <v>0</v>
      </c>
      <c r="AY27" s="1">
        <v>0</v>
      </c>
      <c r="AZ27" s="1">
        <v>0</v>
      </c>
      <c r="BA27" s="1">
        <v>0</v>
      </c>
      <c r="BB27" s="1">
        <v>0</v>
      </c>
      <c r="BC27" s="1">
        <v>0</v>
      </c>
      <c r="BD27" s="1">
        <v>0</v>
      </c>
      <c r="BE27" s="1">
        <v>0</v>
      </c>
      <c r="BF27" s="1">
        <v>57000</v>
      </c>
      <c r="BG27" s="1">
        <v>0</v>
      </c>
      <c r="BH27" s="1">
        <v>0</v>
      </c>
      <c r="BI27" s="1">
        <v>0</v>
      </c>
      <c r="BJ27" s="1">
        <v>60000</v>
      </c>
      <c r="BK27" s="1">
        <v>73028</v>
      </c>
      <c r="BL27" s="1">
        <v>25300</v>
      </c>
      <c r="BM27" s="1">
        <v>0</v>
      </c>
      <c r="BN27" s="1">
        <v>133200</v>
      </c>
      <c r="BO27" s="1">
        <v>82850</v>
      </c>
      <c r="BP27" s="1">
        <v>0</v>
      </c>
      <c r="BQ27" s="1">
        <v>0</v>
      </c>
      <c r="BR27" s="1">
        <v>200000</v>
      </c>
      <c r="BS27" s="1">
        <v>180000</v>
      </c>
      <c r="BT27" s="1">
        <v>0</v>
      </c>
      <c r="BU27" s="1">
        <v>44000</v>
      </c>
      <c r="BV27" s="1">
        <v>29000</v>
      </c>
      <c r="BW27" s="1">
        <v>0</v>
      </c>
      <c r="BX27" s="1">
        <v>0</v>
      </c>
      <c r="BY27" s="1">
        <v>0</v>
      </c>
      <c r="BZ27" s="1">
        <v>125000</v>
      </c>
      <c r="CA27" s="1">
        <v>0</v>
      </c>
      <c r="CB27" s="1">
        <v>0</v>
      </c>
      <c r="CC27" s="1">
        <v>0</v>
      </c>
      <c r="CD27" s="1">
        <v>0</v>
      </c>
      <c r="CE27" s="1">
        <v>0</v>
      </c>
      <c r="CF27" s="1">
        <v>0</v>
      </c>
      <c r="CG27" s="1">
        <v>0</v>
      </c>
      <c r="CH27" s="1">
        <v>0</v>
      </c>
      <c r="CI27" s="1">
        <v>0</v>
      </c>
      <c r="CJ27" s="1">
        <v>90600</v>
      </c>
      <c r="CK27" s="1">
        <v>0</v>
      </c>
      <c r="CL27" s="1">
        <v>104200</v>
      </c>
      <c r="CM27" s="1">
        <v>27000</v>
      </c>
      <c r="CN27" s="1">
        <v>0</v>
      </c>
      <c r="CO27" s="1">
        <v>0</v>
      </c>
      <c r="CP27" s="1">
        <v>0</v>
      </c>
      <c r="CQ27" s="1">
        <v>30800</v>
      </c>
      <c r="CR27" s="1">
        <v>0</v>
      </c>
      <c r="CS27" s="1">
        <v>0</v>
      </c>
      <c r="CT27" s="1">
        <v>0</v>
      </c>
      <c r="CU27" s="1">
        <v>0</v>
      </c>
      <c r="CV27" s="1">
        <v>0</v>
      </c>
      <c r="CW27" s="1">
        <v>0</v>
      </c>
      <c r="CX27" s="1">
        <v>0</v>
      </c>
      <c r="CY27" s="1">
        <v>0</v>
      </c>
      <c r="CZ27" s="1">
        <v>0</v>
      </c>
      <c r="DA27" s="1">
        <v>12613239</v>
      </c>
    </row>
    <row r="28" spans="1:105">
      <c r="A28" s="1">
        <v>643</v>
      </c>
      <c r="B28" s="1" t="s">
        <v>21</v>
      </c>
      <c r="C28" s="1">
        <v>0</v>
      </c>
      <c r="D28" s="1">
        <v>0</v>
      </c>
      <c r="E28" s="1">
        <v>0</v>
      </c>
      <c r="F28" s="1">
        <v>0</v>
      </c>
      <c r="G28" s="1">
        <v>0</v>
      </c>
      <c r="H28" s="1">
        <v>863450</v>
      </c>
      <c r="I28" s="1">
        <v>0</v>
      </c>
      <c r="J28" s="1">
        <v>0</v>
      </c>
      <c r="K28" s="1">
        <v>0</v>
      </c>
      <c r="L28" s="1">
        <v>0</v>
      </c>
      <c r="M28" s="1">
        <v>0</v>
      </c>
      <c r="N28" s="1">
        <v>349000</v>
      </c>
      <c r="O28" s="1">
        <v>633380</v>
      </c>
      <c r="P28" s="1">
        <v>778205</v>
      </c>
      <c r="Q28" s="1">
        <v>0</v>
      </c>
      <c r="R28" s="1">
        <v>483210</v>
      </c>
      <c r="S28" s="1">
        <v>0</v>
      </c>
      <c r="T28" s="1">
        <v>0</v>
      </c>
      <c r="U28" s="1">
        <v>0</v>
      </c>
      <c r="V28" s="1">
        <v>0</v>
      </c>
      <c r="W28" s="1">
        <v>0</v>
      </c>
      <c r="X28" s="1">
        <v>0</v>
      </c>
      <c r="Y28" s="1">
        <v>490245</v>
      </c>
      <c r="Z28" s="1">
        <v>0</v>
      </c>
      <c r="AA28" s="1">
        <v>0</v>
      </c>
      <c r="AB28" s="1">
        <v>0</v>
      </c>
      <c r="AC28" s="1">
        <v>0</v>
      </c>
      <c r="AD28" s="1">
        <v>0</v>
      </c>
      <c r="AE28" s="1">
        <v>0</v>
      </c>
      <c r="AF28" s="1">
        <v>0</v>
      </c>
      <c r="AG28" s="1">
        <v>0</v>
      </c>
      <c r="AH28" s="1">
        <v>0</v>
      </c>
      <c r="AI28" s="1">
        <v>0</v>
      </c>
      <c r="AJ28" s="1">
        <v>298000</v>
      </c>
      <c r="AK28" s="1">
        <v>0</v>
      </c>
      <c r="AL28" s="1">
        <v>1054000</v>
      </c>
      <c r="AM28" s="1">
        <v>791000</v>
      </c>
      <c r="AN28" s="1">
        <v>0</v>
      </c>
      <c r="AO28" s="1">
        <v>96000</v>
      </c>
      <c r="AP28" s="1">
        <v>546000</v>
      </c>
      <c r="AQ28" s="1">
        <v>645000</v>
      </c>
      <c r="AR28" s="1">
        <v>430000</v>
      </c>
      <c r="AS28" s="1">
        <v>392000</v>
      </c>
      <c r="AT28" s="1">
        <v>540000</v>
      </c>
      <c r="AU28" s="1">
        <v>1125000</v>
      </c>
      <c r="AV28" s="1">
        <v>127000</v>
      </c>
      <c r="AW28" s="1">
        <v>479500</v>
      </c>
      <c r="AX28" s="1">
        <v>232500</v>
      </c>
      <c r="AY28" s="1">
        <v>42500</v>
      </c>
      <c r="AZ28" s="1">
        <v>554500</v>
      </c>
      <c r="BA28" s="1">
        <v>741500</v>
      </c>
      <c r="BB28" s="1">
        <v>0</v>
      </c>
      <c r="BC28" s="1">
        <v>0</v>
      </c>
      <c r="BD28" s="1">
        <v>332500</v>
      </c>
      <c r="BE28" s="1">
        <v>342500</v>
      </c>
      <c r="BF28" s="1">
        <v>257500</v>
      </c>
      <c r="BG28" s="1">
        <v>0</v>
      </c>
      <c r="BH28" s="1">
        <v>0</v>
      </c>
      <c r="BI28" s="1">
        <v>0</v>
      </c>
      <c r="BJ28" s="1">
        <v>118000</v>
      </c>
      <c r="BK28" s="1">
        <v>118000</v>
      </c>
      <c r="BL28" s="1">
        <v>785000</v>
      </c>
      <c r="BM28" s="1">
        <v>1003000</v>
      </c>
      <c r="BN28" s="1">
        <v>920000</v>
      </c>
      <c r="BO28" s="1">
        <v>1478000</v>
      </c>
      <c r="BP28" s="1">
        <v>114250</v>
      </c>
      <c r="BQ28" s="1">
        <v>659000</v>
      </c>
      <c r="BR28" s="1">
        <v>6448000</v>
      </c>
      <c r="BS28" s="1">
        <v>885500</v>
      </c>
      <c r="BT28" s="1">
        <v>284500</v>
      </c>
      <c r="BU28" s="1">
        <v>579500</v>
      </c>
      <c r="BV28" s="1">
        <v>797000</v>
      </c>
      <c r="BW28" s="1">
        <v>2236000</v>
      </c>
      <c r="BX28" s="1">
        <v>507000</v>
      </c>
      <c r="BY28" s="1">
        <v>255000</v>
      </c>
      <c r="BZ28" s="1">
        <v>312500</v>
      </c>
      <c r="CA28" s="1">
        <v>321500</v>
      </c>
      <c r="CB28" s="1">
        <v>778000</v>
      </c>
      <c r="CC28" s="1">
        <v>371000</v>
      </c>
      <c r="CD28" s="1">
        <v>140000</v>
      </c>
      <c r="CE28" s="1">
        <v>256000</v>
      </c>
      <c r="CF28" s="1">
        <v>514000</v>
      </c>
      <c r="CG28" s="1">
        <v>21250</v>
      </c>
      <c r="CH28" s="1">
        <v>618000</v>
      </c>
      <c r="CI28" s="1">
        <v>388000</v>
      </c>
      <c r="CJ28" s="1">
        <v>1652000</v>
      </c>
      <c r="CK28" s="1">
        <v>741000</v>
      </c>
      <c r="CL28" s="1">
        <v>1355000</v>
      </c>
      <c r="CM28" s="1">
        <v>535000</v>
      </c>
      <c r="CN28" s="1">
        <v>1079000</v>
      </c>
      <c r="CO28" s="1">
        <v>916000</v>
      </c>
      <c r="CP28" s="1">
        <v>587000</v>
      </c>
      <c r="CQ28" s="1">
        <v>516000</v>
      </c>
      <c r="CR28" s="1">
        <v>973500</v>
      </c>
      <c r="CS28" s="1">
        <v>323001</v>
      </c>
      <c r="CT28" s="1">
        <v>0</v>
      </c>
      <c r="CU28" s="1">
        <v>785500</v>
      </c>
      <c r="CV28" s="1">
        <v>81500</v>
      </c>
      <c r="CW28" s="1">
        <v>0</v>
      </c>
      <c r="CX28" s="1">
        <v>0</v>
      </c>
      <c r="CY28" s="1">
        <v>0</v>
      </c>
      <c r="CZ28" s="1">
        <v>0</v>
      </c>
      <c r="DA28" s="1">
        <v>43076991</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1">
        <v>0</v>
      </c>
      <c r="W29" s="1">
        <v>0</v>
      </c>
      <c r="X29" s="1">
        <v>0</v>
      </c>
      <c r="Y29" s="1">
        <v>0</v>
      </c>
      <c r="Z29" s="1">
        <v>0</v>
      </c>
      <c r="AA29" s="1">
        <v>0</v>
      </c>
      <c r="AB29" s="1">
        <v>0</v>
      </c>
      <c r="AC29" s="1">
        <v>0</v>
      </c>
      <c r="AD29" s="1">
        <v>0</v>
      </c>
      <c r="AE29" s="1">
        <v>0</v>
      </c>
      <c r="AF29" s="1">
        <v>0</v>
      </c>
      <c r="AG29" s="1">
        <v>0</v>
      </c>
      <c r="AH29" s="1">
        <v>0</v>
      </c>
      <c r="AI29" s="1">
        <v>0</v>
      </c>
      <c r="AJ29" s="1">
        <v>263342</v>
      </c>
      <c r="AK29" s="1">
        <v>0</v>
      </c>
      <c r="AL29" s="1">
        <v>1728217</v>
      </c>
      <c r="AM29" s="1">
        <v>1029826</v>
      </c>
      <c r="AN29" s="1">
        <v>0</v>
      </c>
      <c r="AO29" s="1">
        <v>96000</v>
      </c>
      <c r="AP29" s="1">
        <v>489000</v>
      </c>
      <c r="AQ29" s="1">
        <v>703388</v>
      </c>
      <c r="AR29" s="1">
        <v>706667</v>
      </c>
      <c r="AS29" s="1">
        <v>373335</v>
      </c>
      <c r="AT29" s="1">
        <v>697370</v>
      </c>
      <c r="AU29" s="1">
        <v>864000</v>
      </c>
      <c r="AV29" s="1">
        <v>409508</v>
      </c>
      <c r="AW29" s="1">
        <v>981020</v>
      </c>
      <c r="AX29" s="1">
        <v>481121</v>
      </c>
      <c r="AY29" s="1">
        <v>80953</v>
      </c>
      <c r="AZ29" s="1">
        <v>882080</v>
      </c>
      <c r="BA29" s="1">
        <v>1421525</v>
      </c>
      <c r="BB29" s="1">
        <v>0</v>
      </c>
      <c r="BC29" s="1">
        <v>0</v>
      </c>
      <c r="BD29" s="1">
        <v>509457</v>
      </c>
      <c r="BE29" s="1">
        <v>660459</v>
      </c>
      <c r="BF29" s="1">
        <v>665981</v>
      </c>
      <c r="BG29" s="1">
        <v>0</v>
      </c>
      <c r="BH29" s="1">
        <v>0</v>
      </c>
      <c r="BI29" s="1">
        <v>0</v>
      </c>
      <c r="BJ29" s="1">
        <v>266718</v>
      </c>
      <c r="BK29" s="1">
        <v>386217</v>
      </c>
      <c r="BL29" s="1">
        <v>747622</v>
      </c>
      <c r="BM29" s="1">
        <v>524609</v>
      </c>
      <c r="BN29" s="1">
        <v>790481</v>
      </c>
      <c r="BO29" s="1">
        <v>1258643</v>
      </c>
      <c r="BP29" s="1">
        <v>2979258</v>
      </c>
      <c r="BQ29" s="1">
        <v>626323</v>
      </c>
      <c r="BR29" s="1">
        <v>6026814</v>
      </c>
      <c r="BS29" s="1">
        <v>2318399</v>
      </c>
      <c r="BT29" s="1">
        <v>1108813</v>
      </c>
      <c r="BU29" s="1">
        <v>1050955</v>
      </c>
      <c r="BV29" s="1">
        <v>759053</v>
      </c>
      <c r="BW29" s="1">
        <v>2129527</v>
      </c>
      <c r="BX29" s="1">
        <v>643815</v>
      </c>
      <c r="BY29" s="1">
        <v>272382</v>
      </c>
      <c r="BZ29" s="1">
        <v>297620</v>
      </c>
      <c r="CA29" s="1">
        <v>306196</v>
      </c>
      <c r="CB29" s="1">
        <v>740954</v>
      </c>
      <c r="CC29" s="1">
        <v>353335</v>
      </c>
      <c r="CD29" s="1">
        <v>133334</v>
      </c>
      <c r="CE29" s="1">
        <v>243811</v>
      </c>
      <c r="CF29" s="1">
        <v>366194</v>
      </c>
      <c r="CG29" s="1">
        <v>141667</v>
      </c>
      <c r="CH29" s="1">
        <v>588574</v>
      </c>
      <c r="CI29" s="1">
        <v>369526</v>
      </c>
      <c r="CJ29" s="1">
        <v>1694841</v>
      </c>
      <c r="CK29" s="1">
        <v>705718</v>
      </c>
      <c r="CL29" s="1">
        <v>1446780</v>
      </c>
      <c r="CM29" s="1">
        <v>509528</v>
      </c>
      <c r="CN29" s="1">
        <v>660482</v>
      </c>
      <c r="CO29" s="1">
        <v>729531</v>
      </c>
      <c r="CP29" s="1">
        <v>559052</v>
      </c>
      <c r="CQ29" s="1">
        <v>491431</v>
      </c>
      <c r="CR29" s="1">
        <v>756192</v>
      </c>
      <c r="CS29" s="1">
        <v>1139511</v>
      </c>
      <c r="CT29" s="1">
        <v>0</v>
      </c>
      <c r="CU29" s="1">
        <v>1380261</v>
      </c>
      <c r="CV29" s="1">
        <v>155239</v>
      </c>
      <c r="CW29" s="1">
        <v>0</v>
      </c>
      <c r="CX29" s="1">
        <v>0</v>
      </c>
      <c r="CY29" s="1">
        <v>0</v>
      </c>
      <c r="CZ29" s="1">
        <v>0</v>
      </c>
      <c r="DA29" s="1">
        <v>48702655</v>
      </c>
    </row>
    <row r="30" spans="1:105">
      <c r="A30" s="1">
        <v>645</v>
      </c>
      <c r="B30" s="1" t="s">
        <v>22</v>
      </c>
      <c r="C30" s="1">
        <v>0</v>
      </c>
      <c r="D30" s="1">
        <v>0</v>
      </c>
      <c r="E30" s="1">
        <v>0</v>
      </c>
      <c r="F30" s="1">
        <v>0</v>
      </c>
      <c r="G30" s="1">
        <v>0</v>
      </c>
      <c r="H30" s="1">
        <v>0</v>
      </c>
      <c r="I30" s="1">
        <v>0</v>
      </c>
      <c r="J30" s="1">
        <v>0</v>
      </c>
      <c r="K30" s="1">
        <v>0</v>
      </c>
      <c r="L30" s="1">
        <v>0</v>
      </c>
      <c r="M30" s="1">
        <v>0</v>
      </c>
      <c r="N30" s="1">
        <v>0</v>
      </c>
      <c r="O30" s="1">
        <v>0</v>
      </c>
      <c r="P30" s="1">
        <v>0</v>
      </c>
      <c r="Q30" s="1">
        <v>0</v>
      </c>
      <c r="R30" s="1">
        <v>0</v>
      </c>
      <c r="S30" s="1">
        <v>0</v>
      </c>
      <c r="T30" s="1">
        <v>0</v>
      </c>
      <c r="U30" s="1">
        <v>0</v>
      </c>
      <c r="V30" s="1">
        <v>0</v>
      </c>
      <c r="W30" s="1">
        <v>0</v>
      </c>
      <c r="X30" s="1">
        <v>0</v>
      </c>
      <c r="Y30" s="1">
        <v>0</v>
      </c>
      <c r="Z30" s="1">
        <v>0</v>
      </c>
      <c r="AA30" s="1">
        <v>0</v>
      </c>
      <c r="AB30" s="1">
        <v>0</v>
      </c>
      <c r="AC30" s="1">
        <v>0</v>
      </c>
      <c r="AD30" s="1">
        <v>0</v>
      </c>
      <c r="AE30" s="1">
        <v>0</v>
      </c>
      <c r="AF30" s="1">
        <v>0</v>
      </c>
      <c r="AG30" s="1">
        <v>0</v>
      </c>
      <c r="AH30" s="1">
        <v>0</v>
      </c>
      <c r="AI30" s="1">
        <v>0</v>
      </c>
      <c r="AJ30" s="1">
        <v>284500</v>
      </c>
      <c r="AK30" s="1">
        <v>0</v>
      </c>
      <c r="AL30" s="1">
        <v>578250</v>
      </c>
      <c r="AM30" s="1">
        <v>164500</v>
      </c>
      <c r="AN30" s="1">
        <v>0</v>
      </c>
      <c r="AO30" s="1">
        <v>159000</v>
      </c>
      <c r="AP30" s="1">
        <v>178500</v>
      </c>
      <c r="AQ30" s="1">
        <v>163500</v>
      </c>
      <c r="AR30" s="1">
        <v>470000</v>
      </c>
      <c r="AS30" s="1">
        <v>1001000</v>
      </c>
      <c r="AT30" s="1">
        <v>657500</v>
      </c>
      <c r="AU30" s="1">
        <v>1883000</v>
      </c>
      <c r="AV30" s="1">
        <v>139251</v>
      </c>
      <c r="AW30" s="1">
        <v>386750</v>
      </c>
      <c r="AX30" s="1">
        <v>186500</v>
      </c>
      <c r="AY30" s="1">
        <v>493500</v>
      </c>
      <c r="AZ30" s="1">
        <v>1428750</v>
      </c>
      <c r="BA30" s="1">
        <v>214500</v>
      </c>
      <c r="BB30" s="1">
        <v>0</v>
      </c>
      <c r="BC30" s="1">
        <v>0</v>
      </c>
      <c r="BD30" s="1">
        <v>672000</v>
      </c>
      <c r="BE30" s="1">
        <v>839000</v>
      </c>
      <c r="BF30" s="1">
        <v>97500</v>
      </c>
      <c r="BG30" s="1">
        <v>0</v>
      </c>
      <c r="BH30" s="1">
        <v>0</v>
      </c>
      <c r="BI30" s="1">
        <v>294500</v>
      </c>
      <c r="BJ30" s="1">
        <v>94500</v>
      </c>
      <c r="BK30" s="1">
        <v>223502</v>
      </c>
      <c r="BL30" s="1">
        <v>147000</v>
      </c>
      <c r="BM30" s="1">
        <v>556251</v>
      </c>
      <c r="BN30" s="1">
        <v>598000</v>
      </c>
      <c r="BO30" s="1">
        <v>432050</v>
      </c>
      <c r="BP30" s="1">
        <v>328500</v>
      </c>
      <c r="BQ30" s="1">
        <v>413476</v>
      </c>
      <c r="BR30" s="1">
        <v>1844120</v>
      </c>
      <c r="BS30" s="1">
        <v>305238</v>
      </c>
      <c r="BT30" s="1">
        <v>50000</v>
      </c>
      <c r="BU30" s="1">
        <v>130000</v>
      </c>
      <c r="BV30" s="1">
        <v>115750</v>
      </c>
      <c r="BW30" s="1">
        <v>95000</v>
      </c>
      <c r="BX30" s="1">
        <v>43500</v>
      </c>
      <c r="BY30" s="1">
        <v>10000</v>
      </c>
      <c r="BZ30" s="1">
        <v>55000</v>
      </c>
      <c r="CA30" s="1">
        <v>45000</v>
      </c>
      <c r="CB30" s="1">
        <v>554150</v>
      </c>
      <c r="CC30" s="1">
        <v>82000</v>
      </c>
      <c r="CD30" s="1">
        <v>108750</v>
      </c>
      <c r="CE30" s="1">
        <v>178000</v>
      </c>
      <c r="CF30" s="1">
        <v>506000</v>
      </c>
      <c r="CG30" s="1">
        <v>115000</v>
      </c>
      <c r="CH30" s="1">
        <v>212373</v>
      </c>
      <c r="CI30" s="1">
        <v>175625</v>
      </c>
      <c r="CJ30" s="1">
        <v>721750</v>
      </c>
      <c r="CK30" s="1">
        <v>593000</v>
      </c>
      <c r="CL30" s="1">
        <v>679000</v>
      </c>
      <c r="CM30" s="1">
        <v>80000</v>
      </c>
      <c r="CN30" s="1">
        <v>85251</v>
      </c>
      <c r="CO30" s="1">
        <v>80750</v>
      </c>
      <c r="CP30" s="1">
        <v>25000</v>
      </c>
      <c r="CQ30" s="1">
        <v>181750</v>
      </c>
      <c r="CR30" s="1">
        <v>70250</v>
      </c>
      <c r="CS30" s="1">
        <v>453500</v>
      </c>
      <c r="CT30" s="1">
        <v>0</v>
      </c>
      <c r="CU30" s="1">
        <v>1112000</v>
      </c>
      <c r="CV30" s="1">
        <v>350500</v>
      </c>
      <c r="CW30" s="1">
        <v>0</v>
      </c>
      <c r="CX30" s="1">
        <v>0</v>
      </c>
      <c r="CY30" s="1">
        <v>0</v>
      </c>
      <c r="CZ30" s="1">
        <v>0</v>
      </c>
      <c r="DA30" s="1">
        <v>22143537</v>
      </c>
    </row>
    <row r="31" spans="1:105">
      <c r="A31" s="1">
        <v>646</v>
      </c>
      <c r="B31" s="1" t="s">
        <v>23</v>
      </c>
      <c r="C31" s="1">
        <v>3098982</v>
      </c>
      <c r="D31" s="1">
        <v>0</v>
      </c>
      <c r="E31" s="1">
        <v>0</v>
      </c>
      <c r="F31" s="1">
        <v>0</v>
      </c>
      <c r="G31" s="1">
        <v>4921133</v>
      </c>
      <c r="H31" s="1">
        <v>8562910</v>
      </c>
      <c r="I31" s="1">
        <v>4029245</v>
      </c>
      <c r="J31" s="1">
        <v>5715297</v>
      </c>
      <c r="K31" s="1">
        <v>4849489</v>
      </c>
      <c r="L31" s="1">
        <v>0</v>
      </c>
      <c r="M31" s="1">
        <v>4044437</v>
      </c>
      <c r="N31" s="1">
        <v>4105561</v>
      </c>
      <c r="O31" s="1">
        <v>1940725</v>
      </c>
      <c r="P31" s="1">
        <v>194832</v>
      </c>
      <c r="Q31" s="1">
        <v>6898494</v>
      </c>
      <c r="R31" s="1">
        <v>2660911</v>
      </c>
      <c r="S31" s="1">
        <v>2219596</v>
      </c>
      <c r="T31" s="1">
        <v>4598234</v>
      </c>
      <c r="U31" s="1">
        <v>0</v>
      </c>
      <c r="V31" s="1">
        <v>7507529</v>
      </c>
      <c r="W31" s="1">
        <v>1522490</v>
      </c>
      <c r="X31" s="1">
        <v>2055342</v>
      </c>
      <c r="Y31" s="1">
        <v>3375406</v>
      </c>
      <c r="Z31" s="1">
        <v>2839163</v>
      </c>
      <c r="AA31" s="1">
        <v>9123143</v>
      </c>
      <c r="AB31" s="1">
        <v>0</v>
      </c>
      <c r="AC31" s="1">
        <v>0</v>
      </c>
      <c r="AD31" s="1">
        <v>183602</v>
      </c>
      <c r="AE31" s="1">
        <v>0</v>
      </c>
      <c r="AF31" s="1">
        <v>277013</v>
      </c>
      <c r="AG31" s="1">
        <v>0</v>
      </c>
      <c r="AH31" s="1">
        <v>0</v>
      </c>
      <c r="AI31" s="1">
        <v>0</v>
      </c>
      <c r="AJ31" s="1">
        <v>274877</v>
      </c>
      <c r="AK31" s="1">
        <v>0</v>
      </c>
      <c r="AL31" s="1">
        <v>1206239</v>
      </c>
      <c r="AM31" s="1">
        <v>415958</v>
      </c>
      <c r="AN31" s="1">
        <v>0</v>
      </c>
      <c r="AO31" s="1">
        <v>385322</v>
      </c>
      <c r="AP31" s="1">
        <v>300489</v>
      </c>
      <c r="AQ31" s="1">
        <v>380966</v>
      </c>
      <c r="AR31" s="1">
        <v>282997</v>
      </c>
      <c r="AS31" s="1">
        <v>453128</v>
      </c>
      <c r="AT31" s="1">
        <v>250044</v>
      </c>
      <c r="AU31" s="1">
        <v>1008839</v>
      </c>
      <c r="AV31" s="1">
        <v>274287</v>
      </c>
      <c r="AW31" s="1">
        <v>521624</v>
      </c>
      <c r="AX31" s="1">
        <v>367262</v>
      </c>
      <c r="AY31" s="1">
        <v>349247</v>
      </c>
      <c r="AZ31" s="1">
        <v>1289076</v>
      </c>
      <c r="BA31" s="1">
        <v>388439</v>
      </c>
      <c r="BB31" s="1">
        <v>0</v>
      </c>
      <c r="BC31" s="1">
        <v>0</v>
      </c>
      <c r="BD31" s="1">
        <v>589640</v>
      </c>
      <c r="BE31" s="1">
        <v>541510</v>
      </c>
      <c r="BF31" s="1">
        <v>268804</v>
      </c>
      <c r="BG31" s="1">
        <v>0</v>
      </c>
      <c r="BH31" s="1">
        <v>463461</v>
      </c>
      <c r="BI31" s="1">
        <v>480144</v>
      </c>
      <c r="BJ31" s="1">
        <v>301977</v>
      </c>
      <c r="BK31" s="1">
        <v>332875</v>
      </c>
      <c r="BL31" s="1">
        <v>1075</v>
      </c>
      <c r="BM31" s="1">
        <v>9457</v>
      </c>
      <c r="BN31" s="1">
        <v>448373</v>
      </c>
      <c r="BO31" s="1">
        <v>720588</v>
      </c>
      <c r="BP31" s="1">
        <v>559851</v>
      </c>
      <c r="BQ31" s="1">
        <v>461333</v>
      </c>
      <c r="BR31" s="1">
        <v>3438141</v>
      </c>
      <c r="BS31" s="1">
        <v>1935824</v>
      </c>
      <c r="BT31" s="1">
        <v>444134</v>
      </c>
      <c r="BU31" s="1">
        <v>30696</v>
      </c>
      <c r="BV31" s="1">
        <v>4568</v>
      </c>
      <c r="BW31" s="1">
        <v>1884830</v>
      </c>
      <c r="BX31" s="1">
        <v>466600</v>
      </c>
      <c r="BY31" s="1">
        <v>0</v>
      </c>
      <c r="BZ31" s="1">
        <v>1265059</v>
      </c>
      <c r="CA31" s="1">
        <v>812002</v>
      </c>
      <c r="CB31" s="1">
        <v>2397092</v>
      </c>
      <c r="CC31" s="1">
        <v>0</v>
      </c>
      <c r="CD31" s="1">
        <v>0</v>
      </c>
      <c r="CE31" s="1">
        <v>311049</v>
      </c>
      <c r="CF31" s="1">
        <v>233614</v>
      </c>
      <c r="CG31" s="1">
        <v>274798</v>
      </c>
      <c r="CH31" s="1">
        <v>437463</v>
      </c>
      <c r="CI31" s="1">
        <v>516611</v>
      </c>
      <c r="CJ31" s="1">
        <v>12659</v>
      </c>
      <c r="CK31" s="1">
        <v>4669</v>
      </c>
      <c r="CL31" s="1">
        <v>9623</v>
      </c>
      <c r="CM31" s="1">
        <v>1081</v>
      </c>
      <c r="CN31" s="1">
        <v>3659</v>
      </c>
      <c r="CO31" s="1">
        <v>0</v>
      </c>
      <c r="CP31" s="1">
        <v>305420</v>
      </c>
      <c r="CQ31" s="1">
        <v>0</v>
      </c>
      <c r="CR31" s="1">
        <v>0</v>
      </c>
      <c r="CS31" s="1">
        <v>329205</v>
      </c>
      <c r="CT31" s="1">
        <v>276537</v>
      </c>
      <c r="CU31" s="1">
        <v>891139</v>
      </c>
      <c r="CV31" s="1">
        <v>497299</v>
      </c>
      <c r="CW31" s="1">
        <v>0</v>
      </c>
      <c r="CX31" s="1">
        <v>0</v>
      </c>
      <c r="CY31" s="1">
        <v>0</v>
      </c>
      <c r="CZ31" s="1">
        <v>0</v>
      </c>
      <c r="DA31" s="1">
        <v>114835188</v>
      </c>
    </row>
    <row r="32" spans="1:105">
      <c r="A32" s="1">
        <v>648</v>
      </c>
      <c r="B32" s="1" t="s">
        <v>24</v>
      </c>
      <c r="C32" s="1">
        <v>5422935</v>
      </c>
      <c r="D32" s="1">
        <v>0</v>
      </c>
      <c r="E32" s="1">
        <v>0</v>
      </c>
      <c r="F32" s="1">
        <v>0</v>
      </c>
      <c r="G32" s="1">
        <v>5121501</v>
      </c>
      <c r="H32" s="1">
        <v>6247846</v>
      </c>
      <c r="I32" s="1">
        <v>7081395</v>
      </c>
      <c r="J32" s="1">
        <v>7594445</v>
      </c>
      <c r="K32" s="1">
        <v>2550292</v>
      </c>
      <c r="L32" s="1">
        <v>5179186</v>
      </c>
      <c r="M32" s="1">
        <v>5333324</v>
      </c>
      <c r="N32" s="1">
        <v>8537346</v>
      </c>
      <c r="O32" s="1">
        <v>3004100</v>
      </c>
      <c r="P32" s="1">
        <v>3788731</v>
      </c>
      <c r="Q32" s="1">
        <v>7291800</v>
      </c>
      <c r="R32" s="1">
        <v>2284269</v>
      </c>
      <c r="S32" s="1">
        <v>2755644</v>
      </c>
      <c r="T32" s="1">
        <v>4420842</v>
      </c>
      <c r="U32" s="1">
        <v>0</v>
      </c>
      <c r="V32" s="1">
        <v>8109572</v>
      </c>
      <c r="W32" s="1">
        <v>803395</v>
      </c>
      <c r="X32" s="1">
        <v>3902585</v>
      </c>
      <c r="Y32" s="1">
        <v>2263200</v>
      </c>
      <c r="Z32" s="1">
        <v>2737755</v>
      </c>
      <c r="AA32" s="1">
        <v>9460439</v>
      </c>
      <c r="AB32" s="1">
        <v>0</v>
      </c>
      <c r="AC32" s="1">
        <v>0</v>
      </c>
      <c r="AD32" s="1">
        <v>785898</v>
      </c>
      <c r="AE32" s="1">
        <v>0</v>
      </c>
      <c r="AF32" s="1">
        <v>1063444</v>
      </c>
      <c r="AG32" s="1">
        <v>0</v>
      </c>
      <c r="AH32" s="1">
        <v>0</v>
      </c>
      <c r="AI32" s="1">
        <v>0</v>
      </c>
      <c r="AJ32" s="1">
        <v>1342929</v>
      </c>
      <c r="AK32" s="1">
        <v>0</v>
      </c>
      <c r="AL32" s="1">
        <v>7007941</v>
      </c>
      <c r="AM32" s="1">
        <v>2678364</v>
      </c>
      <c r="AN32" s="1">
        <v>0</v>
      </c>
      <c r="AO32" s="1">
        <v>2072142</v>
      </c>
      <c r="AP32" s="1">
        <v>2013391</v>
      </c>
      <c r="AQ32" s="1">
        <v>1463033</v>
      </c>
      <c r="AR32" s="1">
        <v>1633152</v>
      </c>
      <c r="AS32" s="1">
        <v>2163558</v>
      </c>
      <c r="AT32" s="1">
        <v>1304318</v>
      </c>
      <c r="AU32" s="1">
        <v>6010015</v>
      </c>
      <c r="AV32" s="1">
        <v>1598200</v>
      </c>
      <c r="AW32" s="1">
        <v>1633777</v>
      </c>
      <c r="AX32" s="1">
        <v>1898100</v>
      </c>
      <c r="AY32" s="1">
        <v>1531900</v>
      </c>
      <c r="AZ32" s="1">
        <v>6800548</v>
      </c>
      <c r="BA32" s="1">
        <v>3116814</v>
      </c>
      <c r="BB32" s="1">
        <v>0</v>
      </c>
      <c r="BC32" s="1">
        <v>0</v>
      </c>
      <c r="BD32" s="1">
        <v>3836483</v>
      </c>
      <c r="BE32" s="1">
        <v>3341600</v>
      </c>
      <c r="BF32" s="1">
        <v>2039800</v>
      </c>
      <c r="BG32" s="1">
        <v>0</v>
      </c>
      <c r="BH32" s="1">
        <v>1206400</v>
      </c>
      <c r="BI32" s="1">
        <v>2512000</v>
      </c>
      <c r="BJ32" s="1">
        <v>1666584</v>
      </c>
      <c r="BK32" s="1">
        <v>2329753</v>
      </c>
      <c r="BL32" s="1">
        <v>1437322</v>
      </c>
      <c r="BM32" s="1">
        <v>1499624</v>
      </c>
      <c r="BN32" s="1">
        <v>2152964</v>
      </c>
      <c r="BO32" s="1">
        <v>3040725</v>
      </c>
      <c r="BP32" s="1">
        <v>1905331</v>
      </c>
      <c r="BQ32" s="1">
        <v>1829479</v>
      </c>
      <c r="BR32" s="1">
        <v>11839985</v>
      </c>
      <c r="BS32" s="1">
        <v>6535744</v>
      </c>
      <c r="BT32" s="1">
        <v>1335366</v>
      </c>
      <c r="BU32" s="1">
        <v>1885418</v>
      </c>
      <c r="BV32" s="1">
        <v>1811584</v>
      </c>
      <c r="BW32" s="1">
        <v>6058492</v>
      </c>
      <c r="BX32" s="1">
        <v>1241396</v>
      </c>
      <c r="BY32" s="1">
        <v>1109282</v>
      </c>
      <c r="BZ32" s="1">
        <v>2195272</v>
      </c>
      <c r="CA32" s="1">
        <v>1835496</v>
      </c>
      <c r="CB32" s="1">
        <v>4390156</v>
      </c>
      <c r="CC32" s="1">
        <v>1320323</v>
      </c>
      <c r="CD32" s="1">
        <v>1490591</v>
      </c>
      <c r="CE32" s="1">
        <v>1391771</v>
      </c>
      <c r="CF32" s="1">
        <v>1581028</v>
      </c>
      <c r="CG32" s="1">
        <v>1676000</v>
      </c>
      <c r="CH32" s="1">
        <v>2914854</v>
      </c>
      <c r="CI32" s="1">
        <v>1230084</v>
      </c>
      <c r="CJ32" s="1">
        <v>3095078</v>
      </c>
      <c r="CK32" s="1">
        <v>1680174</v>
      </c>
      <c r="CL32" s="1">
        <v>2494362</v>
      </c>
      <c r="CM32" s="1">
        <v>1333814</v>
      </c>
      <c r="CN32" s="1">
        <v>2572852</v>
      </c>
      <c r="CO32" s="1">
        <v>2450102</v>
      </c>
      <c r="CP32" s="1">
        <v>1288966</v>
      </c>
      <c r="CQ32" s="1">
        <v>1400200</v>
      </c>
      <c r="CR32" s="1">
        <v>2740476</v>
      </c>
      <c r="CS32" s="1">
        <v>1610694</v>
      </c>
      <c r="CT32" s="1">
        <v>1520000</v>
      </c>
      <c r="CU32" s="1">
        <v>3578220</v>
      </c>
      <c r="CV32" s="1">
        <v>1487283</v>
      </c>
      <c r="CW32" s="1">
        <v>3804000</v>
      </c>
      <c r="CX32" s="1">
        <v>3306000</v>
      </c>
      <c r="CY32" s="1">
        <v>4692000</v>
      </c>
      <c r="CZ32" s="1">
        <v>5956796</v>
      </c>
      <c r="DA32" s="1">
        <v>275660050</v>
      </c>
    </row>
    <row r="33" spans="1:105">
      <c r="A33" s="1">
        <v>649</v>
      </c>
      <c r="B33" s="1" t="s">
        <v>25</v>
      </c>
      <c r="C33" s="1">
        <v>3595000</v>
      </c>
      <c r="D33" s="1">
        <v>0</v>
      </c>
      <c r="E33" s="1">
        <v>0</v>
      </c>
      <c r="F33" s="1">
        <v>0</v>
      </c>
      <c r="G33" s="1">
        <v>1414240</v>
      </c>
      <c r="H33" s="1">
        <v>3071000</v>
      </c>
      <c r="I33" s="1">
        <v>522800</v>
      </c>
      <c r="J33" s="1">
        <v>3505180</v>
      </c>
      <c r="K33" s="1">
        <v>549210</v>
      </c>
      <c r="L33" s="1">
        <v>7699371</v>
      </c>
      <c r="M33" s="1">
        <v>4595000</v>
      </c>
      <c r="N33" s="1">
        <v>2093000</v>
      </c>
      <c r="O33" s="1">
        <v>1559200</v>
      </c>
      <c r="P33" s="1">
        <v>265000</v>
      </c>
      <c r="Q33" s="1">
        <v>5125600</v>
      </c>
      <c r="R33" s="1">
        <v>2026900</v>
      </c>
      <c r="S33" s="1">
        <v>379000</v>
      </c>
      <c r="T33" s="1">
        <v>359500</v>
      </c>
      <c r="U33" s="1">
        <v>0</v>
      </c>
      <c r="V33" s="1">
        <v>0</v>
      </c>
      <c r="W33" s="1">
        <v>0</v>
      </c>
      <c r="X33" s="1">
        <v>134011</v>
      </c>
      <c r="Y33" s="1">
        <v>402114</v>
      </c>
      <c r="Z33" s="1">
        <v>6322000</v>
      </c>
      <c r="AA33" s="1">
        <v>2281000</v>
      </c>
      <c r="AB33" s="1">
        <v>0</v>
      </c>
      <c r="AC33" s="1">
        <v>0</v>
      </c>
      <c r="AD33" s="1">
        <v>210000</v>
      </c>
      <c r="AE33" s="1">
        <v>0</v>
      </c>
      <c r="AF33" s="1">
        <v>130660</v>
      </c>
      <c r="AG33" s="1">
        <v>0</v>
      </c>
      <c r="AH33" s="1">
        <v>0</v>
      </c>
      <c r="AI33" s="1">
        <v>0</v>
      </c>
      <c r="AJ33" s="1">
        <v>240300</v>
      </c>
      <c r="AK33" s="1">
        <v>0</v>
      </c>
      <c r="AL33" s="1">
        <v>1224960</v>
      </c>
      <c r="AM33" s="1">
        <v>189850</v>
      </c>
      <c r="AN33" s="1">
        <v>0</v>
      </c>
      <c r="AO33" s="1">
        <v>113700</v>
      </c>
      <c r="AP33" s="1">
        <v>440876</v>
      </c>
      <c r="AQ33" s="1">
        <v>317880</v>
      </c>
      <c r="AR33" s="1">
        <v>1687600</v>
      </c>
      <c r="AS33" s="1">
        <v>138400</v>
      </c>
      <c r="AT33" s="1">
        <v>165500</v>
      </c>
      <c r="AU33" s="1">
        <v>1036791</v>
      </c>
      <c r="AV33" s="1">
        <v>31500</v>
      </c>
      <c r="AW33" s="1">
        <v>115900</v>
      </c>
      <c r="AX33" s="1">
        <v>307300</v>
      </c>
      <c r="AY33" s="1">
        <v>263700</v>
      </c>
      <c r="AZ33" s="1">
        <v>1185900</v>
      </c>
      <c r="BA33" s="1">
        <v>304160</v>
      </c>
      <c r="BB33" s="1">
        <v>0</v>
      </c>
      <c r="BC33" s="1">
        <v>0</v>
      </c>
      <c r="BD33" s="1">
        <v>1051320</v>
      </c>
      <c r="BE33" s="1">
        <v>899393</v>
      </c>
      <c r="BF33" s="1">
        <v>553800</v>
      </c>
      <c r="BG33" s="1">
        <v>0</v>
      </c>
      <c r="BH33" s="1">
        <v>306800</v>
      </c>
      <c r="BI33" s="1">
        <v>176260</v>
      </c>
      <c r="BJ33" s="1">
        <v>1089800</v>
      </c>
      <c r="BK33" s="1">
        <v>441800</v>
      </c>
      <c r="BL33" s="1">
        <v>74500</v>
      </c>
      <c r="BM33" s="1">
        <v>207983</v>
      </c>
      <c r="BN33" s="1">
        <v>391800</v>
      </c>
      <c r="BO33" s="1">
        <v>3212040</v>
      </c>
      <c r="BP33" s="1">
        <v>31400</v>
      </c>
      <c r="BQ33" s="1">
        <v>132440</v>
      </c>
      <c r="BR33" s="1">
        <v>11154761</v>
      </c>
      <c r="BS33" s="1">
        <v>1680140</v>
      </c>
      <c r="BT33" s="1">
        <v>496800</v>
      </c>
      <c r="BU33" s="1">
        <v>87000</v>
      </c>
      <c r="BV33" s="1">
        <v>116900</v>
      </c>
      <c r="BW33" s="1">
        <v>695400</v>
      </c>
      <c r="BX33" s="1">
        <v>810000</v>
      </c>
      <c r="BY33" s="1">
        <v>249700</v>
      </c>
      <c r="BZ33" s="1">
        <v>858000</v>
      </c>
      <c r="CA33" s="1">
        <v>86000</v>
      </c>
      <c r="CB33" s="1">
        <v>43375</v>
      </c>
      <c r="CC33" s="1">
        <v>215702</v>
      </c>
      <c r="CD33" s="1">
        <v>138234</v>
      </c>
      <c r="CE33" s="1">
        <v>16000</v>
      </c>
      <c r="CF33" s="1">
        <v>67000</v>
      </c>
      <c r="CG33" s="1">
        <v>190000</v>
      </c>
      <c r="CH33" s="1">
        <v>131000</v>
      </c>
      <c r="CI33" s="1">
        <v>0</v>
      </c>
      <c r="CJ33" s="1">
        <v>288700</v>
      </c>
      <c r="CK33" s="1">
        <v>136600</v>
      </c>
      <c r="CL33" s="1">
        <v>773660</v>
      </c>
      <c r="CM33" s="1">
        <v>47750</v>
      </c>
      <c r="CN33" s="1">
        <v>6327500</v>
      </c>
      <c r="CO33" s="1">
        <v>129800</v>
      </c>
      <c r="CP33" s="1">
        <v>34000</v>
      </c>
      <c r="CQ33" s="1">
        <v>83800</v>
      </c>
      <c r="CR33" s="1">
        <v>82250</v>
      </c>
      <c r="CS33" s="1">
        <v>0</v>
      </c>
      <c r="CT33" s="1">
        <v>40200</v>
      </c>
      <c r="CU33" s="1">
        <v>352967</v>
      </c>
      <c r="CV33" s="1">
        <v>91384</v>
      </c>
      <c r="CW33" s="1">
        <v>0</v>
      </c>
      <c r="CX33" s="1">
        <v>0</v>
      </c>
      <c r="CY33" s="1">
        <v>0</v>
      </c>
      <c r="CZ33" s="1">
        <v>0</v>
      </c>
      <c r="DA33" s="1">
        <v>87998062</v>
      </c>
    </row>
    <row r="34" spans="1:105">
      <c r="A34" s="1">
        <v>650</v>
      </c>
      <c r="B34" s="1" t="s">
        <v>26</v>
      </c>
      <c r="C34" s="1">
        <v>36325</v>
      </c>
      <c r="D34" s="1">
        <v>0</v>
      </c>
      <c r="E34" s="1">
        <v>0</v>
      </c>
      <c r="F34" s="1">
        <v>0</v>
      </c>
      <c r="G34" s="1">
        <v>6000</v>
      </c>
      <c r="H34" s="1">
        <v>103930</v>
      </c>
      <c r="I34" s="1">
        <v>21250</v>
      </c>
      <c r="J34" s="1">
        <v>98855</v>
      </c>
      <c r="K34" s="1">
        <v>0</v>
      </c>
      <c r="L34" s="1">
        <v>0</v>
      </c>
      <c r="M34" s="1">
        <v>57000</v>
      </c>
      <c r="N34" s="1">
        <v>101200</v>
      </c>
      <c r="O34" s="1">
        <v>4600</v>
      </c>
      <c r="P34" s="1">
        <v>0</v>
      </c>
      <c r="Q34" s="1">
        <v>174442</v>
      </c>
      <c r="R34" s="1">
        <v>17160</v>
      </c>
      <c r="S34" s="1">
        <v>42000</v>
      </c>
      <c r="T34" s="1">
        <v>0</v>
      </c>
      <c r="U34" s="1">
        <v>0</v>
      </c>
      <c r="V34" s="1">
        <v>0</v>
      </c>
      <c r="W34" s="1">
        <v>0</v>
      </c>
      <c r="X34" s="1">
        <v>99800</v>
      </c>
      <c r="Y34" s="1">
        <v>135315</v>
      </c>
      <c r="Z34" s="1">
        <v>142350</v>
      </c>
      <c r="AA34" s="1">
        <v>0</v>
      </c>
      <c r="AB34" s="1">
        <v>0</v>
      </c>
      <c r="AC34" s="1">
        <v>0</v>
      </c>
      <c r="AD34" s="1">
        <v>13500</v>
      </c>
      <c r="AE34" s="1">
        <v>0</v>
      </c>
      <c r="AF34" s="1">
        <v>0</v>
      </c>
      <c r="AG34" s="1">
        <v>0</v>
      </c>
      <c r="AH34" s="1">
        <v>0</v>
      </c>
      <c r="AI34" s="1">
        <v>0</v>
      </c>
      <c r="AJ34" s="1">
        <v>29530</v>
      </c>
      <c r="AK34" s="1">
        <v>0</v>
      </c>
      <c r="AL34" s="1">
        <v>54950</v>
      </c>
      <c r="AM34" s="1">
        <v>20080</v>
      </c>
      <c r="AN34" s="1">
        <v>0</v>
      </c>
      <c r="AO34" s="1">
        <v>6600</v>
      </c>
      <c r="AP34" s="1">
        <v>0</v>
      </c>
      <c r="AQ34" s="1">
        <v>29550</v>
      </c>
      <c r="AR34" s="1">
        <v>26490</v>
      </c>
      <c r="AS34" s="1">
        <v>42720</v>
      </c>
      <c r="AT34" s="1">
        <v>45520</v>
      </c>
      <c r="AU34" s="1">
        <v>0</v>
      </c>
      <c r="AV34" s="1">
        <v>28350</v>
      </c>
      <c r="AW34" s="1">
        <v>0</v>
      </c>
      <c r="AX34" s="1">
        <v>0</v>
      </c>
      <c r="AY34" s="1">
        <v>0</v>
      </c>
      <c r="AZ34" s="1">
        <v>30290</v>
      </c>
      <c r="BA34" s="1">
        <v>22990</v>
      </c>
      <c r="BB34" s="1">
        <v>0</v>
      </c>
      <c r="BC34" s="1">
        <v>0</v>
      </c>
      <c r="BD34" s="1">
        <v>11200</v>
      </c>
      <c r="BE34" s="1">
        <v>0</v>
      </c>
      <c r="BF34" s="1">
        <v>0</v>
      </c>
      <c r="BG34" s="1">
        <v>0</v>
      </c>
      <c r="BH34" s="1">
        <v>0</v>
      </c>
      <c r="BI34" s="1">
        <v>18750</v>
      </c>
      <c r="BJ34" s="1">
        <v>66750</v>
      </c>
      <c r="BK34" s="1">
        <v>35850</v>
      </c>
      <c r="BL34" s="1">
        <v>0</v>
      </c>
      <c r="BM34" s="1">
        <v>0</v>
      </c>
      <c r="BN34" s="1">
        <v>0</v>
      </c>
      <c r="BO34" s="1">
        <v>0</v>
      </c>
      <c r="BP34" s="1">
        <v>0</v>
      </c>
      <c r="BQ34" s="1">
        <v>31750</v>
      </c>
      <c r="BR34" s="1">
        <v>185910</v>
      </c>
      <c r="BS34" s="1">
        <v>0</v>
      </c>
      <c r="BT34" s="1">
        <v>0</v>
      </c>
      <c r="BU34" s="1">
        <v>0</v>
      </c>
      <c r="BV34" s="1">
        <v>0</v>
      </c>
      <c r="BW34" s="1">
        <v>0</v>
      </c>
      <c r="BX34" s="1">
        <v>0</v>
      </c>
      <c r="BY34" s="1">
        <v>0</v>
      </c>
      <c r="BZ34" s="1">
        <v>0</v>
      </c>
      <c r="CA34" s="1">
        <v>0</v>
      </c>
      <c r="CB34" s="1">
        <v>0</v>
      </c>
      <c r="CC34" s="1">
        <v>0</v>
      </c>
      <c r="CD34" s="1">
        <v>0</v>
      </c>
      <c r="CE34" s="1">
        <v>0</v>
      </c>
      <c r="CF34" s="1">
        <v>0</v>
      </c>
      <c r="CG34" s="1">
        <v>0</v>
      </c>
      <c r="CH34" s="1">
        <v>0</v>
      </c>
      <c r="CI34" s="1">
        <v>0</v>
      </c>
      <c r="CJ34" s="1">
        <v>0</v>
      </c>
      <c r="CK34" s="1">
        <v>17130</v>
      </c>
      <c r="CL34" s="1">
        <v>0</v>
      </c>
      <c r="CM34" s="1">
        <v>0</v>
      </c>
      <c r="CN34" s="1">
        <v>0</v>
      </c>
      <c r="CO34" s="1">
        <v>0</v>
      </c>
      <c r="CP34" s="1">
        <v>0</v>
      </c>
      <c r="CQ34" s="1">
        <v>0</v>
      </c>
      <c r="CR34" s="1">
        <v>0</v>
      </c>
      <c r="CS34" s="1">
        <v>0</v>
      </c>
      <c r="CT34" s="1">
        <v>0</v>
      </c>
      <c r="CU34" s="1">
        <v>0</v>
      </c>
      <c r="CV34" s="1">
        <v>0</v>
      </c>
      <c r="CW34" s="1">
        <v>0</v>
      </c>
      <c r="CX34" s="1">
        <v>0</v>
      </c>
      <c r="CY34" s="1">
        <v>0</v>
      </c>
      <c r="CZ34" s="1">
        <v>0</v>
      </c>
      <c r="DA34" s="1">
        <v>1758137</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13000</v>
      </c>
      <c r="AG35" s="1">
        <v>0</v>
      </c>
      <c r="AH35" s="1">
        <v>0</v>
      </c>
      <c r="AI35" s="1">
        <v>0</v>
      </c>
      <c r="AJ35" s="1">
        <v>213206</v>
      </c>
      <c r="AK35" s="1">
        <v>0</v>
      </c>
      <c r="AL35" s="1">
        <v>3489808</v>
      </c>
      <c r="AM35" s="1">
        <v>555570</v>
      </c>
      <c r="AN35" s="1">
        <v>0</v>
      </c>
      <c r="AO35" s="1">
        <v>177457</v>
      </c>
      <c r="AP35" s="1">
        <v>395745</v>
      </c>
      <c r="AQ35" s="1">
        <v>104050</v>
      </c>
      <c r="AR35" s="1">
        <v>563949</v>
      </c>
      <c r="AS35" s="1">
        <v>281258</v>
      </c>
      <c r="AT35" s="1">
        <v>280648</v>
      </c>
      <c r="AU35" s="1">
        <v>834767</v>
      </c>
      <c r="AV35" s="1">
        <v>567453</v>
      </c>
      <c r="AW35" s="1">
        <v>855360</v>
      </c>
      <c r="AX35" s="1">
        <v>262765</v>
      </c>
      <c r="AY35" s="1">
        <v>108000</v>
      </c>
      <c r="AZ35" s="1">
        <v>1633494</v>
      </c>
      <c r="BA35" s="1">
        <v>879816</v>
      </c>
      <c r="BB35" s="1">
        <v>0</v>
      </c>
      <c r="BC35" s="1">
        <v>0</v>
      </c>
      <c r="BD35" s="1">
        <v>450246</v>
      </c>
      <c r="BE35" s="1">
        <v>1586315</v>
      </c>
      <c r="BF35" s="1">
        <v>662415</v>
      </c>
      <c r="BG35" s="1">
        <v>0</v>
      </c>
      <c r="BH35" s="1">
        <v>0</v>
      </c>
      <c r="BI35" s="1">
        <v>3482453</v>
      </c>
      <c r="BJ35" s="1">
        <v>411476</v>
      </c>
      <c r="BK35" s="1">
        <v>442460</v>
      </c>
      <c r="BL35" s="1">
        <v>537444</v>
      </c>
      <c r="BM35" s="1">
        <v>484491</v>
      </c>
      <c r="BN35" s="1">
        <v>1053231</v>
      </c>
      <c r="BO35" s="1">
        <v>1723034</v>
      </c>
      <c r="BP35" s="1">
        <v>457227</v>
      </c>
      <c r="BQ35" s="1">
        <v>540500</v>
      </c>
      <c r="BR35" s="1">
        <v>4967205</v>
      </c>
      <c r="BS35" s="1">
        <v>1334201</v>
      </c>
      <c r="BT35" s="1">
        <v>515000</v>
      </c>
      <c r="BU35" s="1">
        <v>396996</v>
      </c>
      <c r="BV35" s="1">
        <v>651857</v>
      </c>
      <c r="BW35" s="1">
        <v>3465709</v>
      </c>
      <c r="BX35" s="1">
        <v>467445</v>
      </c>
      <c r="BY35" s="1">
        <v>1061343</v>
      </c>
      <c r="BZ35" s="1">
        <v>1424565</v>
      </c>
      <c r="CA35" s="1">
        <v>291800</v>
      </c>
      <c r="CB35" s="1">
        <v>534737</v>
      </c>
      <c r="CC35" s="1">
        <v>259284</v>
      </c>
      <c r="CD35" s="1">
        <v>181731</v>
      </c>
      <c r="CE35" s="1">
        <v>135700</v>
      </c>
      <c r="CF35" s="1">
        <v>161823</v>
      </c>
      <c r="CG35" s="1">
        <v>135210</v>
      </c>
      <c r="CH35" s="1">
        <v>373723</v>
      </c>
      <c r="CI35" s="1">
        <v>0</v>
      </c>
      <c r="CJ35" s="1">
        <v>606683</v>
      </c>
      <c r="CK35" s="1">
        <v>291184</v>
      </c>
      <c r="CL35" s="1">
        <v>334757</v>
      </c>
      <c r="CM35" s="1">
        <v>647405</v>
      </c>
      <c r="CN35" s="1">
        <v>370652</v>
      </c>
      <c r="CO35" s="1">
        <v>276944</v>
      </c>
      <c r="CP35" s="1">
        <v>263017</v>
      </c>
      <c r="CQ35" s="1">
        <v>330920</v>
      </c>
      <c r="CR35" s="1">
        <v>266741</v>
      </c>
      <c r="CS35" s="1">
        <v>425795</v>
      </c>
      <c r="CT35" s="1">
        <v>336766</v>
      </c>
      <c r="CU35" s="1">
        <v>997498</v>
      </c>
      <c r="CV35" s="1">
        <v>173835</v>
      </c>
      <c r="CW35" s="1">
        <v>0</v>
      </c>
      <c r="CX35" s="1">
        <v>0</v>
      </c>
      <c r="CY35" s="1">
        <v>0</v>
      </c>
      <c r="CZ35" s="1">
        <v>0</v>
      </c>
      <c r="DA35" s="1">
        <v>44728164</v>
      </c>
    </row>
    <row r="36" spans="1:105">
      <c r="A36" s="1">
        <v>652</v>
      </c>
      <c r="B36" s="1" t="s">
        <v>28</v>
      </c>
      <c r="C36" s="1">
        <v>199759</v>
      </c>
      <c r="D36" s="1">
        <v>0</v>
      </c>
      <c r="E36" s="1">
        <v>0</v>
      </c>
      <c r="F36" s="1">
        <v>0</v>
      </c>
      <c r="G36" s="1">
        <v>0</v>
      </c>
      <c r="H36" s="1">
        <v>0</v>
      </c>
      <c r="I36" s="1">
        <v>0</v>
      </c>
      <c r="J36" s="1">
        <v>0</v>
      </c>
      <c r="K36" s="1">
        <v>5448715</v>
      </c>
      <c r="L36" s="1">
        <v>0</v>
      </c>
      <c r="M36" s="1">
        <v>62118</v>
      </c>
      <c r="N36" s="1">
        <v>0</v>
      </c>
      <c r="O36" s="1">
        <v>0</v>
      </c>
      <c r="P36" s="1">
        <v>227164</v>
      </c>
      <c r="Q36" s="1">
        <v>0</v>
      </c>
      <c r="R36" s="1">
        <v>0</v>
      </c>
      <c r="S36" s="1">
        <v>0</v>
      </c>
      <c r="T36" s="1">
        <v>0</v>
      </c>
      <c r="U36" s="1">
        <v>0</v>
      </c>
      <c r="V36" s="1">
        <v>0</v>
      </c>
      <c r="W36" s="1">
        <v>0</v>
      </c>
      <c r="X36" s="1">
        <v>0</v>
      </c>
      <c r="Y36" s="1">
        <v>260163</v>
      </c>
      <c r="Z36" s="1">
        <v>5004921</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0</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11202840</v>
      </c>
    </row>
    <row r="37" spans="1:105">
      <c r="A37" s="1">
        <v>653</v>
      </c>
      <c r="B37" s="1" t="s">
        <v>29</v>
      </c>
      <c r="C37" s="1">
        <v>26430</v>
      </c>
      <c r="D37" s="1">
        <v>0</v>
      </c>
      <c r="E37" s="1">
        <v>0</v>
      </c>
      <c r="F37" s="1">
        <v>0</v>
      </c>
      <c r="G37" s="1">
        <v>31164</v>
      </c>
      <c r="H37" s="1">
        <v>33316</v>
      </c>
      <c r="I37" s="1">
        <v>0</v>
      </c>
      <c r="J37" s="1">
        <v>0</v>
      </c>
      <c r="K37" s="1">
        <v>0</v>
      </c>
      <c r="L37" s="1">
        <v>0</v>
      </c>
      <c r="M37" s="1">
        <v>0</v>
      </c>
      <c r="N37" s="1">
        <v>15042</v>
      </c>
      <c r="O37" s="1">
        <v>0</v>
      </c>
      <c r="P37" s="1">
        <v>0</v>
      </c>
      <c r="Q37" s="1">
        <v>20316</v>
      </c>
      <c r="R37" s="1">
        <v>1524</v>
      </c>
      <c r="S37" s="1">
        <v>0</v>
      </c>
      <c r="T37" s="1">
        <v>40796</v>
      </c>
      <c r="U37" s="1">
        <v>0</v>
      </c>
      <c r="V37" s="1">
        <v>0</v>
      </c>
      <c r="W37" s="1">
        <v>0</v>
      </c>
      <c r="X37" s="1">
        <v>0</v>
      </c>
      <c r="Y37" s="1">
        <v>0</v>
      </c>
      <c r="Z37" s="1">
        <v>0</v>
      </c>
      <c r="AA37" s="1">
        <v>0</v>
      </c>
      <c r="AB37" s="1">
        <v>0</v>
      </c>
      <c r="AC37" s="1">
        <v>0</v>
      </c>
      <c r="AD37" s="1">
        <v>0</v>
      </c>
      <c r="AE37" s="1">
        <v>0</v>
      </c>
      <c r="AF37" s="1">
        <v>47488</v>
      </c>
      <c r="AG37" s="1">
        <v>0</v>
      </c>
      <c r="AH37" s="1">
        <v>0</v>
      </c>
      <c r="AI37" s="1">
        <v>0</v>
      </c>
      <c r="AJ37" s="1">
        <v>217002</v>
      </c>
      <c r="AK37" s="1">
        <v>0</v>
      </c>
      <c r="AL37" s="1">
        <v>893015</v>
      </c>
      <c r="AM37" s="1">
        <v>63652</v>
      </c>
      <c r="AN37" s="1">
        <v>0</v>
      </c>
      <c r="AO37" s="1">
        <v>0</v>
      </c>
      <c r="AP37" s="1">
        <v>116881</v>
      </c>
      <c r="AQ37" s="1">
        <v>45342</v>
      </c>
      <c r="AR37" s="1">
        <v>0</v>
      </c>
      <c r="AS37" s="1">
        <v>0</v>
      </c>
      <c r="AT37" s="1">
        <v>0</v>
      </c>
      <c r="AU37" s="1">
        <v>21854</v>
      </c>
      <c r="AV37" s="1">
        <v>250249</v>
      </c>
      <c r="AW37" s="1">
        <v>238692</v>
      </c>
      <c r="AX37" s="1">
        <v>0</v>
      </c>
      <c r="AY37" s="1">
        <v>19267</v>
      </c>
      <c r="AZ37" s="1">
        <v>34654</v>
      </c>
      <c r="BA37" s="1">
        <v>1352052</v>
      </c>
      <c r="BB37" s="1">
        <v>0</v>
      </c>
      <c r="BC37" s="1">
        <v>0</v>
      </c>
      <c r="BD37" s="1">
        <v>16589</v>
      </c>
      <c r="BE37" s="1">
        <v>20234</v>
      </c>
      <c r="BF37" s="1">
        <v>151482</v>
      </c>
      <c r="BG37" s="1">
        <v>0</v>
      </c>
      <c r="BH37" s="1">
        <v>248666</v>
      </c>
      <c r="BI37" s="1">
        <v>0</v>
      </c>
      <c r="BJ37" s="1">
        <v>364029</v>
      </c>
      <c r="BK37" s="1">
        <v>439581</v>
      </c>
      <c r="BL37" s="1">
        <v>121800</v>
      </c>
      <c r="BM37" s="1">
        <v>0</v>
      </c>
      <c r="BN37" s="1">
        <v>0</v>
      </c>
      <c r="BO37" s="1">
        <v>0</v>
      </c>
      <c r="BP37" s="1">
        <v>350013</v>
      </c>
      <c r="BQ37" s="1">
        <v>18113</v>
      </c>
      <c r="BR37" s="1">
        <v>1722000</v>
      </c>
      <c r="BS37" s="1">
        <v>0</v>
      </c>
      <c r="BT37" s="1">
        <v>387600</v>
      </c>
      <c r="BU37" s="1">
        <v>0</v>
      </c>
      <c r="BV37" s="1">
        <v>-62500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224032</v>
      </c>
      <c r="CT37" s="1">
        <v>0</v>
      </c>
      <c r="CU37" s="1">
        <v>1363848</v>
      </c>
      <c r="CV37" s="1">
        <v>605448</v>
      </c>
      <c r="CW37" s="1">
        <v>0</v>
      </c>
      <c r="CX37" s="1">
        <v>0</v>
      </c>
      <c r="CY37" s="1">
        <v>0</v>
      </c>
      <c r="CZ37" s="1">
        <v>0</v>
      </c>
      <c r="DA37" s="1">
        <v>10423971</v>
      </c>
    </row>
    <row r="38" spans="1:105">
      <c r="A38" s="1">
        <v>654</v>
      </c>
      <c r="B38" s="1" t="s">
        <v>30</v>
      </c>
      <c r="C38" s="1">
        <v>6034908</v>
      </c>
      <c r="D38" s="1">
        <v>0</v>
      </c>
      <c r="E38" s="1">
        <v>0</v>
      </c>
      <c r="F38" s="1">
        <v>0</v>
      </c>
      <c r="G38" s="1">
        <v>7550604</v>
      </c>
      <c r="H38" s="1">
        <v>15327642</v>
      </c>
      <c r="I38" s="1">
        <v>6244165</v>
      </c>
      <c r="J38" s="1">
        <v>6064607</v>
      </c>
      <c r="K38" s="1">
        <v>8078925</v>
      </c>
      <c r="L38" s="1">
        <v>16284768</v>
      </c>
      <c r="M38" s="1">
        <v>10369278</v>
      </c>
      <c r="N38" s="1">
        <v>7787138</v>
      </c>
      <c r="O38" s="1">
        <v>4642047</v>
      </c>
      <c r="P38" s="1">
        <v>3691357</v>
      </c>
      <c r="Q38" s="1">
        <v>14153056</v>
      </c>
      <c r="R38" s="1">
        <v>8330875</v>
      </c>
      <c r="S38" s="1">
        <v>3681337</v>
      </c>
      <c r="T38" s="1">
        <v>7814825</v>
      </c>
      <c r="U38" s="1">
        <v>0</v>
      </c>
      <c r="V38" s="1">
        <v>20837372</v>
      </c>
      <c r="W38" s="1">
        <v>2220295</v>
      </c>
      <c r="X38" s="1">
        <v>3760532</v>
      </c>
      <c r="Y38" s="1">
        <v>4791417</v>
      </c>
      <c r="Z38" s="1">
        <v>6227379</v>
      </c>
      <c r="AA38" s="1">
        <v>11363454</v>
      </c>
      <c r="AB38" s="1">
        <v>0</v>
      </c>
      <c r="AC38" s="1">
        <v>0</v>
      </c>
      <c r="AD38" s="1">
        <v>2656034</v>
      </c>
      <c r="AE38" s="1">
        <v>0</v>
      </c>
      <c r="AF38" s="1">
        <v>3253431</v>
      </c>
      <c r="AG38" s="1">
        <v>0</v>
      </c>
      <c r="AH38" s="1">
        <v>0</v>
      </c>
      <c r="AI38" s="1">
        <v>0</v>
      </c>
      <c r="AJ38" s="1">
        <v>4024014</v>
      </c>
      <c r="AK38" s="1">
        <v>0</v>
      </c>
      <c r="AL38" s="1">
        <v>22399807</v>
      </c>
      <c r="AM38" s="1">
        <v>7408270</v>
      </c>
      <c r="AN38" s="1">
        <v>0</v>
      </c>
      <c r="AO38" s="1">
        <v>5267197</v>
      </c>
      <c r="AP38" s="1">
        <v>8740297</v>
      </c>
      <c r="AQ38" s="1">
        <v>5099193</v>
      </c>
      <c r="AR38" s="1">
        <v>10807368</v>
      </c>
      <c r="AS38" s="1">
        <v>11637804</v>
      </c>
      <c r="AT38" s="1">
        <v>6799792</v>
      </c>
      <c r="AU38" s="1">
        <v>24063753</v>
      </c>
      <c r="AV38" s="1">
        <v>5261393</v>
      </c>
      <c r="AW38" s="1">
        <v>4914872</v>
      </c>
      <c r="AX38" s="1">
        <v>5752329</v>
      </c>
      <c r="AY38" s="1">
        <v>5376607</v>
      </c>
      <c r="AZ38" s="1">
        <v>27807685</v>
      </c>
      <c r="BA38" s="1">
        <v>20592458</v>
      </c>
      <c r="BB38" s="1">
        <v>0</v>
      </c>
      <c r="BC38" s="1">
        <v>0</v>
      </c>
      <c r="BD38" s="1">
        <v>12318441</v>
      </c>
      <c r="BE38" s="1">
        <v>11019422</v>
      </c>
      <c r="BF38" s="1">
        <v>6600101</v>
      </c>
      <c r="BG38" s="1">
        <v>0</v>
      </c>
      <c r="BH38" s="1">
        <v>5968196</v>
      </c>
      <c r="BI38" s="1">
        <v>8124622</v>
      </c>
      <c r="BJ38" s="1">
        <v>4748736</v>
      </c>
      <c r="BK38" s="1">
        <v>6515646</v>
      </c>
      <c r="BL38" s="1">
        <v>4533407</v>
      </c>
      <c r="BM38" s="1">
        <v>3197972</v>
      </c>
      <c r="BN38" s="1">
        <v>8027495</v>
      </c>
      <c r="BO38" s="1">
        <v>12529615</v>
      </c>
      <c r="BP38" s="1">
        <v>7433292</v>
      </c>
      <c r="BQ38" s="1">
        <v>8226917</v>
      </c>
      <c r="BR38" s="1">
        <v>25094495</v>
      </c>
      <c r="BS38" s="1">
        <v>23829801</v>
      </c>
      <c r="BT38" s="1">
        <v>3816329</v>
      </c>
      <c r="BU38" s="1">
        <v>6036150</v>
      </c>
      <c r="BV38" s="1">
        <v>7580951</v>
      </c>
      <c r="BW38" s="1">
        <v>17341728</v>
      </c>
      <c r="BX38" s="1">
        <v>3777386</v>
      </c>
      <c r="BY38" s="1">
        <v>3025370</v>
      </c>
      <c r="BZ38" s="1">
        <v>3842271</v>
      </c>
      <c r="CA38" s="1">
        <v>6620218</v>
      </c>
      <c r="CB38" s="1">
        <v>12091893</v>
      </c>
      <c r="CC38" s="1">
        <v>3796209</v>
      </c>
      <c r="CD38" s="1">
        <v>4374731</v>
      </c>
      <c r="CE38" s="1">
        <v>3417333</v>
      </c>
      <c r="CF38" s="1">
        <v>3638224</v>
      </c>
      <c r="CG38" s="1">
        <v>4374999</v>
      </c>
      <c r="CH38" s="1">
        <v>6424333</v>
      </c>
      <c r="CI38" s="1">
        <v>3508926</v>
      </c>
      <c r="CJ38" s="1">
        <v>7306192</v>
      </c>
      <c r="CK38" s="1">
        <v>4616775</v>
      </c>
      <c r="CL38" s="1">
        <v>7055855</v>
      </c>
      <c r="CM38" s="1">
        <v>2790781</v>
      </c>
      <c r="CN38" s="1">
        <v>6767403</v>
      </c>
      <c r="CO38" s="1">
        <v>6607881</v>
      </c>
      <c r="CP38" s="1">
        <v>4081539</v>
      </c>
      <c r="CQ38" s="1">
        <v>3593294</v>
      </c>
      <c r="CR38" s="1">
        <v>6062091</v>
      </c>
      <c r="CS38" s="1">
        <v>4338529</v>
      </c>
      <c r="CT38" s="1">
        <v>3665496</v>
      </c>
      <c r="CU38" s="1">
        <v>8288586</v>
      </c>
      <c r="CV38" s="1">
        <v>3406544</v>
      </c>
      <c r="CW38" s="1">
        <v>8315814</v>
      </c>
      <c r="CX38" s="1">
        <v>6952071</v>
      </c>
      <c r="CY38" s="1">
        <v>8381171</v>
      </c>
      <c r="CZ38" s="1">
        <v>11406200</v>
      </c>
      <c r="DA38" s="1">
        <v>702589716</v>
      </c>
    </row>
    <row r="39" spans="1:105">
      <c r="A39" s="1">
        <v>655</v>
      </c>
      <c r="B39" s="1" t="s">
        <v>31</v>
      </c>
      <c r="C39" s="1">
        <v>97711</v>
      </c>
      <c r="D39" s="1">
        <v>0</v>
      </c>
      <c r="E39" s="1">
        <v>0</v>
      </c>
      <c r="F39" s="1">
        <v>0</v>
      </c>
      <c r="G39" s="1">
        <v>69821</v>
      </c>
      <c r="H39" s="1">
        <v>138075</v>
      </c>
      <c r="I39" s="1">
        <v>63586</v>
      </c>
      <c r="J39" s="1">
        <v>97146</v>
      </c>
      <c r="K39" s="1">
        <v>85288</v>
      </c>
      <c r="L39" s="1">
        <v>142526</v>
      </c>
      <c r="M39" s="1">
        <v>116878</v>
      </c>
      <c r="N39" s="1">
        <v>120148</v>
      </c>
      <c r="O39" s="1">
        <v>39423</v>
      </c>
      <c r="P39" s="1">
        <v>47083</v>
      </c>
      <c r="Q39" s="1">
        <v>140800</v>
      </c>
      <c r="R39" s="1">
        <v>44374</v>
      </c>
      <c r="S39" s="1">
        <v>42247</v>
      </c>
      <c r="T39" s="1">
        <v>43072</v>
      </c>
      <c r="U39" s="1">
        <v>0</v>
      </c>
      <c r="V39" s="1">
        <v>117117</v>
      </c>
      <c r="W39" s="1">
        <v>15075</v>
      </c>
      <c r="X39" s="1">
        <v>48690</v>
      </c>
      <c r="Y39" s="1">
        <v>41794</v>
      </c>
      <c r="Z39" s="1">
        <v>69400</v>
      </c>
      <c r="AA39" s="1">
        <v>118718</v>
      </c>
      <c r="AB39" s="1">
        <v>0</v>
      </c>
      <c r="AC39" s="1">
        <v>0</v>
      </c>
      <c r="AD39" s="1">
        <v>22022</v>
      </c>
      <c r="AE39" s="1">
        <v>0</v>
      </c>
      <c r="AF39" s="1">
        <v>24314</v>
      </c>
      <c r="AG39" s="1">
        <v>0</v>
      </c>
      <c r="AH39" s="1">
        <v>0</v>
      </c>
      <c r="AI39" s="1">
        <v>0</v>
      </c>
      <c r="AJ39" s="1">
        <v>32438</v>
      </c>
      <c r="AK39" s="1">
        <v>0</v>
      </c>
      <c r="AL39" s="1">
        <v>192386</v>
      </c>
      <c r="AM39" s="1">
        <v>61514</v>
      </c>
      <c r="AN39" s="1">
        <v>0</v>
      </c>
      <c r="AO39" s="1">
        <v>49695</v>
      </c>
      <c r="AP39" s="1">
        <v>51857</v>
      </c>
      <c r="AQ39" s="1">
        <v>41080</v>
      </c>
      <c r="AR39" s="1">
        <v>48050</v>
      </c>
      <c r="AS39" s="1">
        <v>64002</v>
      </c>
      <c r="AT39" s="1">
        <v>37848</v>
      </c>
      <c r="AU39" s="1">
        <v>177164</v>
      </c>
      <c r="AV39" s="1">
        <v>43051</v>
      </c>
      <c r="AW39" s="1">
        <v>48374</v>
      </c>
      <c r="AX39" s="1">
        <v>55731</v>
      </c>
      <c r="AY39" s="1">
        <v>48698</v>
      </c>
      <c r="AZ39" s="1">
        <v>203038</v>
      </c>
      <c r="BA39" s="1">
        <v>163185</v>
      </c>
      <c r="BB39" s="1">
        <v>0</v>
      </c>
      <c r="BC39" s="1">
        <v>0</v>
      </c>
      <c r="BD39" s="1">
        <v>121045</v>
      </c>
      <c r="BE39" s="1">
        <v>108121</v>
      </c>
      <c r="BF39" s="1">
        <v>54388</v>
      </c>
      <c r="BG39" s="1">
        <v>0</v>
      </c>
      <c r="BH39" s="1">
        <v>55557</v>
      </c>
      <c r="BI39" s="1">
        <v>99753</v>
      </c>
      <c r="BJ39" s="1">
        <v>43271</v>
      </c>
      <c r="BK39" s="1">
        <v>52004</v>
      </c>
      <c r="BL39" s="1">
        <v>37053</v>
      </c>
      <c r="BM39" s="1">
        <v>113909</v>
      </c>
      <c r="BN39" s="1">
        <v>64677</v>
      </c>
      <c r="BO39" s="1">
        <v>91465</v>
      </c>
      <c r="BP39" s="1">
        <v>50882</v>
      </c>
      <c r="BQ39" s="1">
        <v>37783</v>
      </c>
      <c r="BR39" s="1">
        <v>312036</v>
      </c>
      <c r="BS39" s="1">
        <v>184963</v>
      </c>
      <c r="BT39" s="1">
        <v>43511</v>
      </c>
      <c r="BU39" s="1">
        <v>54010</v>
      </c>
      <c r="BV39" s="1">
        <v>56523</v>
      </c>
      <c r="BW39" s="1">
        <v>178881</v>
      </c>
      <c r="BX39" s="1">
        <v>36327</v>
      </c>
      <c r="BY39" s="1">
        <v>33279</v>
      </c>
      <c r="BZ39" s="1">
        <v>64188</v>
      </c>
      <c r="CA39" s="1">
        <v>56549</v>
      </c>
      <c r="CB39" s="1">
        <v>131499</v>
      </c>
      <c r="CC39" s="1">
        <v>44672</v>
      </c>
      <c r="CD39" s="1">
        <v>44277</v>
      </c>
      <c r="CE39" s="1">
        <v>30683</v>
      </c>
      <c r="CF39" s="1">
        <v>37296</v>
      </c>
      <c r="CG39" s="1">
        <v>37298</v>
      </c>
      <c r="CH39" s="1">
        <v>87551</v>
      </c>
      <c r="CI39" s="1">
        <v>34899</v>
      </c>
      <c r="CJ39" s="1">
        <v>84486</v>
      </c>
      <c r="CK39" s="1">
        <v>51499</v>
      </c>
      <c r="CL39" s="1">
        <v>59166</v>
      </c>
      <c r="CM39" s="1">
        <v>33553</v>
      </c>
      <c r="CN39" s="1">
        <v>69621</v>
      </c>
      <c r="CO39" s="1">
        <v>66956</v>
      </c>
      <c r="CP39" s="1">
        <v>43224</v>
      </c>
      <c r="CQ39" s="1">
        <v>40794</v>
      </c>
      <c r="CR39" s="1">
        <v>66915</v>
      </c>
      <c r="CS39" s="1">
        <v>43610</v>
      </c>
      <c r="CT39" s="1">
        <v>39074</v>
      </c>
      <c r="CU39" s="1">
        <v>98472</v>
      </c>
      <c r="CV39" s="1">
        <v>39696</v>
      </c>
      <c r="CW39" s="1">
        <v>106240</v>
      </c>
      <c r="CX39" s="1">
        <v>86211</v>
      </c>
      <c r="CY39" s="1">
        <v>128652</v>
      </c>
      <c r="CZ39" s="1">
        <v>136329</v>
      </c>
      <c r="DA39" s="1">
        <v>6656267</v>
      </c>
    </row>
    <row r="40" spans="1:105">
      <c r="A40" s="1">
        <v>657</v>
      </c>
      <c r="B40" s="1" t="s">
        <v>32</v>
      </c>
      <c r="C40" s="1">
        <v>0</v>
      </c>
      <c r="D40" s="1">
        <v>0</v>
      </c>
      <c r="E40" s="1">
        <v>0</v>
      </c>
      <c r="F40" s="1">
        <v>0</v>
      </c>
      <c r="G40" s="1">
        <v>0</v>
      </c>
      <c r="H40" s="1">
        <v>0</v>
      </c>
      <c r="I40" s="1">
        <v>0</v>
      </c>
      <c r="J40" s="1">
        <v>0</v>
      </c>
      <c r="K40" s="1">
        <v>0</v>
      </c>
      <c r="L40" s="1">
        <v>0</v>
      </c>
      <c r="M40" s="1">
        <v>0</v>
      </c>
      <c r="N40" s="1">
        <v>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72000</v>
      </c>
      <c r="AP40" s="1">
        <v>0</v>
      </c>
      <c r="AQ40" s="1">
        <v>0</v>
      </c>
      <c r="AR40" s="1">
        <v>0</v>
      </c>
      <c r="AS40" s="1">
        <v>0</v>
      </c>
      <c r="AT40" s="1">
        <v>0</v>
      </c>
      <c r="AU40" s="1">
        <v>0</v>
      </c>
      <c r="AV40" s="1">
        <v>0</v>
      </c>
      <c r="AW40" s="1">
        <v>0</v>
      </c>
      <c r="AX40" s="1">
        <v>0</v>
      </c>
      <c r="AY40" s="1">
        <v>0</v>
      </c>
      <c r="AZ40" s="1">
        <v>120000</v>
      </c>
      <c r="BA40" s="1">
        <v>0</v>
      </c>
      <c r="BB40" s="1">
        <v>0</v>
      </c>
      <c r="BC40" s="1">
        <v>0</v>
      </c>
      <c r="BD40" s="1">
        <v>61200</v>
      </c>
      <c r="BE40" s="1">
        <v>0</v>
      </c>
      <c r="BF40" s="1">
        <v>0</v>
      </c>
      <c r="BG40" s="1">
        <v>0</v>
      </c>
      <c r="BH40" s="1">
        <v>180000</v>
      </c>
      <c r="BI40" s="1">
        <v>0</v>
      </c>
      <c r="BJ40" s="1">
        <v>0</v>
      </c>
      <c r="BK40" s="1">
        <v>0</v>
      </c>
      <c r="BL40" s="1">
        <v>0</v>
      </c>
      <c r="BM40" s="1">
        <v>0</v>
      </c>
      <c r="BN40" s="1">
        <v>0</v>
      </c>
      <c r="BO40" s="1">
        <v>50400</v>
      </c>
      <c r="BP40" s="1">
        <v>0</v>
      </c>
      <c r="BQ40" s="1">
        <v>0</v>
      </c>
      <c r="BR40" s="1">
        <v>0</v>
      </c>
      <c r="BS40" s="1">
        <v>0</v>
      </c>
      <c r="BT40" s="1">
        <v>0</v>
      </c>
      <c r="BU40" s="1">
        <v>0</v>
      </c>
      <c r="BV40" s="1">
        <v>129600</v>
      </c>
      <c r="BW40" s="1">
        <v>337680</v>
      </c>
      <c r="BX40" s="1">
        <v>60000</v>
      </c>
      <c r="BY40" s="1">
        <v>0</v>
      </c>
      <c r="BZ40" s="1">
        <v>75600</v>
      </c>
      <c r="CA40" s="1">
        <v>230000</v>
      </c>
      <c r="CB40" s="1">
        <v>0</v>
      </c>
      <c r="CC40" s="1">
        <v>0</v>
      </c>
      <c r="CD40" s="1">
        <v>0</v>
      </c>
      <c r="CE40" s="1">
        <v>18000</v>
      </c>
      <c r="CF40" s="1">
        <v>112320</v>
      </c>
      <c r="CG40" s="1">
        <v>0</v>
      </c>
      <c r="CH40" s="1">
        <v>147840</v>
      </c>
      <c r="CI40" s="1">
        <v>40000</v>
      </c>
      <c r="CJ40" s="1">
        <v>0</v>
      </c>
      <c r="CK40" s="1">
        <v>0</v>
      </c>
      <c r="CL40" s="1">
        <v>0</v>
      </c>
      <c r="CM40" s="1">
        <v>0</v>
      </c>
      <c r="CN40" s="1">
        <v>0</v>
      </c>
      <c r="CO40" s="1">
        <v>0</v>
      </c>
      <c r="CP40" s="1">
        <v>0</v>
      </c>
      <c r="CQ40" s="1">
        <v>0</v>
      </c>
      <c r="CR40" s="1">
        <v>0</v>
      </c>
      <c r="CS40" s="1">
        <v>0</v>
      </c>
      <c r="CT40" s="1">
        <v>0</v>
      </c>
      <c r="CU40" s="1">
        <v>0</v>
      </c>
      <c r="CV40" s="1">
        <v>0</v>
      </c>
      <c r="CW40" s="1">
        <v>0</v>
      </c>
      <c r="CX40" s="1">
        <v>0</v>
      </c>
      <c r="CY40" s="1">
        <v>0</v>
      </c>
      <c r="CZ40" s="1">
        <v>0</v>
      </c>
      <c r="DA40" s="1">
        <v>1652640</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0</v>
      </c>
    </row>
    <row r="42" spans="1:105">
      <c r="A42" s="1">
        <v>677</v>
      </c>
      <c r="B42" s="1" t="s">
        <v>34</v>
      </c>
      <c r="C42" s="1">
        <v>1087500</v>
      </c>
      <c r="D42" s="1">
        <v>0</v>
      </c>
      <c r="E42" s="1">
        <v>0</v>
      </c>
      <c r="F42" s="1">
        <v>0</v>
      </c>
      <c r="G42" s="1">
        <v>752500</v>
      </c>
      <c r="H42" s="1">
        <v>962500</v>
      </c>
      <c r="I42" s="1">
        <v>812500</v>
      </c>
      <c r="J42" s="1">
        <v>1428614</v>
      </c>
      <c r="K42" s="1">
        <v>762235</v>
      </c>
      <c r="L42" s="1">
        <v>0</v>
      </c>
      <c r="M42" s="1">
        <v>1318305</v>
      </c>
      <c r="N42" s="1">
        <v>0</v>
      </c>
      <c r="O42" s="1">
        <v>0</v>
      </c>
      <c r="P42" s="1">
        <v>0</v>
      </c>
      <c r="Q42" s="1">
        <v>0</v>
      </c>
      <c r="R42" s="1">
        <v>0</v>
      </c>
      <c r="S42" s="1">
        <v>0</v>
      </c>
      <c r="T42" s="1">
        <v>1463750</v>
      </c>
      <c r="U42" s="1">
        <v>0</v>
      </c>
      <c r="V42" s="1">
        <v>0</v>
      </c>
      <c r="W42" s="1">
        <v>391576</v>
      </c>
      <c r="X42" s="1">
        <v>0</v>
      </c>
      <c r="Y42" s="1">
        <v>0</v>
      </c>
      <c r="Z42" s="1">
        <v>0</v>
      </c>
      <c r="AA42" s="1">
        <v>1348760</v>
      </c>
      <c r="AB42" s="1">
        <v>0</v>
      </c>
      <c r="AC42" s="1">
        <v>0</v>
      </c>
      <c r="AD42" s="1">
        <v>577644</v>
      </c>
      <c r="AE42" s="1">
        <v>0</v>
      </c>
      <c r="AF42" s="1">
        <v>603526</v>
      </c>
      <c r="AG42" s="1">
        <v>0</v>
      </c>
      <c r="AH42" s="1">
        <v>0</v>
      </c>
      <c r="AI42" s="1">
        <v>0</v>
      </c>
      <c r="AJ42" s="1">
        <v>853526</v>
      </c>
      <c r="AK42" s="1">
        <v>0</v>
      </c>
      <c r="AL42" s="1">
        <v>879407</v>
      </c>
      <c r="AM42" s="1">
        <v>655289</v>
      </c>
      <c r="AN42" s="1">
        <v>0</v>
      </c>
      <c r="AO42" s="1">
        <v>631250</v>
      </c>
      <c r="AP42" s="1">
        <v>629407</v>
      </c>
      <c r="AQ42" s="1">
        <v>548760</v>
      </c>
      <c r="AR42" s="1">
        <v>574545</v>
      </c>
      <c r="AS42" s="1">
        <v>592000</v>
      </c>
      <c r="AT42" s="1">
        <v>459487</v>
      </c>
      <c r="AU42" s="1">
        <v>0</v>
      </c>
      <c r="AV42" s="1">
        <v>0</v>
      </c>
      <c r="AW42" s="1">
        <v>952537</v>
      </c>
      <c r="AX42" s="1">
        <v>0</v>
      </c>
      <c r="AY42" s="1">
        <v>0</v>
      </c>
      <c r="AZ42" s="1">
        <v>1750211</v>
      </c>
      <c r="BA42" s="1">
        <v>0</v>
      </c>
      <c r="BB42" s="1">
        <v>0</v>
      </c>
      <c r="BC42" s="1">
        <v>0</v>
      </c>
      <c r="BD42" s="1">
        <v>0</v>
      </c>
      <c r="BE42" s="1">
        <v>0</v>
      </c>
      <c r="BF42" s="1">
        <v>1061884</v>
      </c>
      <c r="BG42" s="1">
        <v>0</v>
      </c>
      <c r="BH42" s="1">
        <v>0</v>
      </c>
      <c r="BI42" s="1">
        <v>0</v>
      </c>
      <c r="BJ42" s="1">
        <v>600002</v>
      </c>
      <c r="BK42" s="1">
        <v>600002</v>
      </c>
      <c r="BL42" s="1">
        <v>500002</v>
      </c>
      <c r="BM42" s="1">
        <v>500002</v>
      </c>
      <c r="BN42" s="1">
        <v>783802</v>
      </c>
      <c r="BO42" s="1">
        <v>600000</v>
      </c>
      <c r="BP42" s="1">
        <v>375000</v>
      </c>
      <c r="BQ42" s="1">
        <v>500002</v>
      </c>
      <c r="BR42" s="1">
        <v>1777022</v>
      </c>
      <c r="BS42" s="1">
        <v>675001</v>
      </c>
      <c r="BT42" s="1">
        <v>500002</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1">
        <v>48308580</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0</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0</v>
      </c>
      <c r="BC43" s="1">
        <v>0</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0</v>
      </c>
    </row>
    <row r="44" spans="1:105">
      <c r="A44" s="1">
        <v>699</v>
      </c>
      <c r="B44" s="1" t="s">
        <v>35</v>
      </c>
      <c r="C44" s="1">
        <v>20094</v>
      </c>
      <c r="D44" s="1">
        <v>0</v>
      </c>
      <c r="E44" s="1">
        <v>0</v>
      </c>
      <c r="F44" s="1">
        <v>0</v>
      </c>
      <c r="G44" s="1">
        <v>66037</v>
      </c>
      <c r="H44" s="1">
        <v>20094</v>
      </c>
      <c r="I44" s="1">
        <v>20094</v>
      </c>
      <c r="J44" s="1">
        <v>20094</v>
      </c>
      <c r="K44" s="1">
        <v>20094</v>
      </c>
      <c r="L44" s="1">
        <v>20095</v>
      </c>
      <c r="M44" s="1">
        <v>37595</v>
      </c>
      <c r="N44" s="1">
        <v>64495</v>
      </c>
      <c r="O44" s="1">
        <v>20095</v>
      </c>
      <c r="P44" s="1">
        <v>20096</v>
      </c>
      <c r="Q44" s="1">
        <v>20096</v>
      </c>
      <c r="R44" s="1">
        <v>70916</v>
      </c>
      <c r="S44" s="1">
        <v>20096</v>
      </c>
      <c r="T44" s="1">
        <v>20096</v>
      </c>
      <c r="U44" s="1">
        <v>0</v>
      </c>
      <c r="V44" s="1">
        <v>20096</v>
      </c>
      <c r="W44" s="1">
        <v>132377</v>
      </c>
      <c r="X44" s="1">
        <v>20096</v>
      </c>
      <c r="Y44" s="1">
        <v>202696</v>
      </c>
      <c r="Z44" s="1">
        <v>20096</v>
      </c>
      <c r="AA44" s="1">
        <v>28496</v>
      </c>
      <c r="AB44" s="1">
        <v>0</v>
      </c>
      <c r="AC44" s="1">
        <v>0</v>
      </c>
      <c r="AD44" s="1">
        <v>0</v>
      </c>
      <c r="AE44" s="1">
        <v>0</v>
      </c>
      <c r="AF44" s="1">
        <v>16039</v>
      </c>
      <c r="AG44" s="1">
        <v>0</v>
      </c>
      <c r="AH44" s="1">
        <v>0</v>
      </c>
      <c r="AI44" s="1">
        <v>0</v>
      </c>
      <c r="AJ44" s="1">
        <v>0</v>
      </c>
      <c r="AK44" s="1">
        <v>0</v>
      </c>
      <c r="AL44" s="1">
        <v>121400</v>
      </c>
      <c r="AM44" s="1">
        <v>0</v>
      </c>
      <c r="AN44" s="1">
        <v>0</v>
      </c>
      <c r="AO44" s="1">
        <v>0</v>
      </c>
      <c r="AP44" s="1">
        <v>15000</v>
      </c>
      <c r="AQ44" s="1">
        <v>72362</v>
      </c>
      <c r="AR44" s="1">
        <v>27720</v>
      </c>
      <c r="AS44" s="1">
        <v>0</v>
      </c>
      <c r="AT44" s="1">
        <v>0</v>
      </c>
      <c r="AU44" s="1">
        <v>15000</v>
      </c>
      <c r="AV44" s="1">
        <v>33000</v>
      </c>
      <c r="AW44" s="1">
        <v>0</v>
      </c>
      <c r="AX44" s="1">
        <v>22769</v>
      </c>
      <c r="AY44" s="1">
        <v>0</v>
      </c>
      <c r="AZ44" s="1">
        <v>62400</v>
      </c>
      <c r="BA44" s="1">
        <v>44075</v>
      </c>
      <c r="BB44" s="1">
        <v>0</v>
      </c>
      <c r="BC44" s="1">
        <v>0</v>
      </c>
      <c r="BD44" s="1">
        <v>0</v>
      </c>
      <c r="BE44" s="1">
        <v>101600</v>
      </c>
      <c r="BF44" s="1">
        <v>3000</v>
      </c>
      <c r="BG44" s="1">
        <v>0</v>
      </c>
      <c r="BH44" s="1">
        <v>0</v>
      </c>
      <c r="BI44" s="1">
        <v>18600</v>
      </c>
      <c r="BJ44" s="1">
        <v>530</v>
      </c>
      <c r="BK44" s="1">
        <v>2930</v>
      </c>
      <c r="BL44" s="1">
        <v>0</v>
      </c>
      <c r="BM44" s="1">
        <v>0</v>
      </c>
      <c r="BN44" s="1">
        <v>0</v>
      </c>
      <c r="BO44" s="1">
        <v>-37289</v>
      </c>
      <c r="BP44" s="1">
        <v>0</v>
      </c>
      <c r="BQ44" s="1">
        <v>74000</v>
      </c>
      <c r="BR44" s="1">
        <v>33365</v>
      </c>
      <c r="BS44" s="1">
        <v>511015</v>
      </c>
      <c r="BT44" s="1">
        <v>0</v>
      </c>
      <c r="BU44" s="1">
        <v>0</v>
      </c>
      <c r="BV44" s="1">
        <v>0</v>
      </c>
      <c r="BW44" s="1">
        <v>201135</v>
      </c>
      <c r="BX44" s="1">
        <v>148504</v>
      </c>
      <c r="BY44" s="1">
        <v>0</v>
      </c>
      <c r="BZ44" s="1">
        <v>-75728</v>
      </c>
      <c r="CA44" s="1">
        <v>-55265</v>
      </c>
      <c r="CB44" s="1">
        <v>1080509</v>
      </c>
      <c r="CC44" s="1">
        <v>0</v>
      </c>
      <c r="CD44" s="1">
        <v>285000</v>
      </c>
      <c r="CE44" s="1">
        <v>0</v>
      </c>
      <c r="CF44" s="1">
        <v>0</v>
      </c>
      <c r="CG44" s="1">
        <v>0</v>
      </c>
      <c r="CH44" s="1">
        <v>0</v>
      </c>
      <c r="CI44" s="1">
        <v>0</v>
      </c>
      <c r="CJ44" s="1">
        <v>187467</v>
      </c>
      <c r="CK44" s="1">
        <v>0</v>
      </c>
      <c r="CL44" s="1">
        <v>0</v>
      </c>
      <c r="CM44" s="1">
        <v>0</v>
      </c>
      <c r="CN44" s="1">
        <v>0</v>
      </c>
      <c r="CO44" s="1">
        <v>0</v>
      </c>
      <c r="CP44" s="1">
        <v>355540</v>
      </c>
      <c r="CQ44" s="1">
        <v>0</v>
      </c>
      <c r="CR44" s="1">
        <v>32466</v>
      </c>
      <c r="CS44" s="1">
        <v>0</v>
      </c>
      <c r="CT44" s="1">
        <v>0</v>
      </c>
      <c r="CU44" s="1">
        <v>233329</v>
      </c>
      <c r="CV44" s="1">
        <v>2839</v>
      </c>
      <c r="CW44" s="1">
        <v>0</v>
      </c>
      <c r="CX44" s="1">
        <v>0</v>
      </c>
      <c r="CY44" s="1">
        <v>0</v>
      </c>
      <c r="CZ44" s="1">
        <v>0</v>
      </c>
      <c r="DA44" s="1">
        <v>4417256</v>
      </c>
    </row>
    <row r="45" spans="1:105">
      <c r="A45" s="1" t="s">
        <v>134</v>
      </c>
      <c r="B45" s="1" t="s">
        <v>36</v>
      </c>
      <c r="C45" s="1">
        <v>25467742</v>
      </c>
      <c r="D45" s="1">
        <v>0</v>
      </c>
      <c r="E45" s="1">
        <v>0</v>
      </c>
      <c r="F45" s="1">
        <v>0</v>
      </c>
      <c r="G45" s="1">
        <v>27940142</v>
      </c>
      <c r="H45" s="1">
        <v>46606449</v>
      </c>
      <c r="I45" s="1">
        <v>23447328</v>
      </c>
      <c r="J45" s="1">
        <v>30097597</v>
      </c>
      <c r="K45" s="1">
        <v>27197982</v>
      </c>
      <c r="L45" s="1">
        <v>29873946</v>
      </c>
      <c r="M45" s="1">
        <v>32356517</v>
      </c>
      <c r="N45" s="1">
        <v>29881633</v>
      </c>
      <c r="O45" s="1">
        <v>14705163</v>
      </c>
      <c r="P45" s="1">
        <v>14253216</v>
      </c>
      <c r="Q45" s="1">
        <v>40485410</v>
      </c>
      <c r="R45" s="1">
        <v>18384121</v>
      </c>
      <c r="S45" s="1">
        <v>11651146</v>
      </c>
      <c r="T45" s="1">
        <v>24185003</v>
      </c>
      <c r="U45" s="1">
        <v>0</v>
      </c>
      <c r="V45" s="1">
        <v>53731592</v>
      </c>
      <c r="W45" s="1">
        <v>5965369</v>
      </c>
      <c r="X45" s="1">
        <v>13061122</v>
      </c>
      <c r="Y45" s="1">
        <v>15018449</v>
      </c>
      <c r="Z45" s="1">
        <v>28678202</v>
      </c>
      <c r="AA45" s="1">
        <v>43073572</v>
      </c>
      <c r="AB45" s="1">
        <v>0</v>
      </c>
      <c r="AC45" s="1">
        <v>0</v>
      </c>
      <c r="AD45" s="1">
        <v>6139875</v>
      </c>
      <c r="AE45" s="1">
        <v>0</v>
      </c>
      <c r="AF45" s="1">
        <v>7320908</v>
      </c>
      <c r="AG45" s="1">
        <v>0</v>
      </c>
      <c r="AH45" s="1">
        <v>0</v>
      </c>
      <c r="AI45" s="1">
        <v>0</v>
      </c>
      <c r="AJ45" s="1">
        <v>9645974</v>
      </c>
      <c r="AK45" s="1">
        <v>0</v>
      </c>
      <c r="AL45" s="1">
        <v>46087323</v>
      </c>
      <c r="AM45" s="1">
        <v>16847311</v>
      </c>
      <c r="AN45" s="1">
        <v>0</v>
      </c>
      <c r="AO45" s="1">
        <v>11337857</v>
      </c>
      <c r="AP45" s="1">
        <v>16162451</v>
      </c>
      <c r="AQ45" s="1">
        <v>11295644</v>
      </c>
      <c r="AR45" s="1">
        <v>19699404</v>
      </c>
      <c r="AS45" s="1">
        <v>19904070</v>
      </c>
      <c r="AT45" s="1">
        <v>13236255</v>
      </c>
      <c r="AU45" s="1">
        <v>44691722</v>
      </c>
      <c r="AV45" s="1">
        <v>10793767</v>
      </c>
      <c r="AW45" s="1">
        <v>13312643</v>
      </c>
      <c r="AX45" s="1">
        <v>11816442</v>
      </c>
      <c r="AY45" s="1">
        <v>10433511</v>
      </c>
      <c r="AZ45" s="1">
        <v>50043835</v>
      </c>
      <c r="BA45" s="1">
        <v>34366791</v>
      </c>
      <c r="BB45" s="1">
        <v>0</v>
      </c>
      <c r="BC45" s="1">
        <v>0</v>
      </c>
      <c r="BD45" s="1">
        <v>23351170</v>
      </c>
      <c r="BE45" s="1">
        <v>21587187</v>
      </c>
      <c r="BF45" s="1">
        <v>14589855</v>
      </c>
      <c r="BG45" s="1">
        <v>0</v>
      </c>
      <c r="BH45" s="1">
        <v>10721480</v>
      </c>
      <c r="BI45" s="1">
        <v>18095947</v>
      </c>
      <c r="BJ45" s="1">
        <v>11378770</v>
      </c>
      <c r="BK45" s="1">
        <v>13945512</v>
      </c>
      <c r="BL45" s="1">
        <v>10827361</v>
      </c>
      <c r="BM45" s="1">
        <v>10522198</v>
      </c>
      <c r="BN45" s="1">
        <v>18571630</v>
      </c>
      <c r="BO45" s="1">
        <v>29288189</v>
      </c>
      <c r="BP45" s="1">
        <v>16337520</v>
      </c>
      <c r="BQ45" s="1">
        <v>15933064</v>
      </c>
      <c r="BR45" s="1">
        <v>89198454</v>
      </c>
      <c r="BS45" s="1">
        <v>49622118</v>
      </c>
      <c r="BT45" s="1">
        <v>10687502</v>
      </c>
      <c r="BU45" s="1">
        <v>12843423</v>
      </c>
      <c r="BV45" s="1">
        <v>14718567</v>
      </c>
      <c r="BW45" s="1">
        <v>41388459</v>
      </c>
      <c r="BX45" s="1">
        <v>10591002</v>
      </c>
      <c r="BY45" s="1">
        <v>8045525</v>
      </c>
      <c r="BZ45" s="1">
        <v>13568955</v>
      </c>
      <c r="CA45" s="1">
        <v>13405918</v>
      </c>
      <c r="CB45" s="1">
        <v>27632717</v>
      </c>
      <c r="CC45" s="1">
        <v>9564727</v>
      </c>
      <c r="CD45" s="1">
        <v>10530277</v>
      </c>
      <c r="CE45" s="1">
        <v>8484440</v>
      </c>
      <c r="CF45" s="1">
        <v>10079678</v>
      </c>
      <c r="CG45" s="1">
        <v>9692499</v>
      </c>
      <c r="CH45" s="1">
        <v>15624642</v>
      </c>
      <c r="CI45" s="1">
        <v>8559956</v>
      </c>
      <c r="CJ45" s="1">
        <v>20777059</v>
      </c>
      <c r="CK45" s="1">
        <v>12864302</v>
      </c>
      <c r="CL45" s="1">
        <v>19755371</v>
      </c>
      <c r="CM45" s="1">
        <v>8556110</v>
      </c>
      <c r="CN45" s="1">
        <v>21819875</v>
      </c>
      <c r="CO45" s="1">
        <v>14242374</v>
      </c>
      <c r="CP45" s="1">
        <v>10061825</v>
      </c>
      <c r="CQ45" s="1">
        <v>9186933</v>
      </c>
      <c r="CR45" s="1">
        <v>14323250</v>
      </c>
      <c r="CS45" s="1">
        <v>11688777</v>
      </c>
      <c r="CT45" s="1">
        <v>7121273</v>
      </c>
      <c r="CU45" s="1">
        <v>29416126</v>
      </c>
      <c r="CV45" s="1">
        <v>10950037</v>
      </c>
      <c r="CW45" s="1">
        <v>12776055</v>
      </c>
      <c r="CX45" s="1">
        <v>10894283</v>
      </c>
      <c r="CY45" s="1">
        <v>13801823</v>
      </c>
      <c r="CZ45" s="1">
        <v>18099325</v>
      </c>
      <c r="DA45" s="1">
        <v>1734921024</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30072270</v>
      </c>
      <c r="D47" s="1">
        <v>0</v>
      </c>
      <c r="E47" s="1">
        <v>0</v>
      </c>
      <c r="F47" s="1">
        <v>0</v>
      </c>
      <c r="G47" s="1">
        <v>25411182</v>
      </c>
      <c r="H47" s="1">
        <v>45273686</v>
      </c>
      <c r="I47" s="1">
        <v>35478864</v>
      </c>
      <c r="J47" s="1">
        <v>47930690</v>
      </c>
      <c r="K47" s="1">
        <v>30452252</v>
      </c>
      <c r="L47" s="1">
        <v>21673587</v>
      </c>
      <c r="M47" s="1">
        <v>30520370</v>
      </c>
      <c r="N47" s="1">
        <v>37541749</v>
      </c>
      <c r="O47" s="1">
        <v>17433781</v>
      </c>
      <c r="P47" s="1">
        <v>21699482</v>
      </c>
      <c r="Q47" s="1">
        <v>43044405</v>
      </c>
      <c r="R47" s="1">
        <v>15191930</v>
      </c>
      <c r="S47" s="1">
        <v>16826773</v>
      </c>
      <c r="T47" s="1">
        <v>83349336</v>
      </c>
      <c r="U47" s="1">
        <v>0</v>
      </c>
      <c r="V47" s="1">
        <v>71198565</v>
      </c>
      <c r="W47" s="1">
        <v>8381441</v>
      </c>
      <c r="X47" s="1">
        <v>26342998</v>
      </c>
      <c r="Y47" s="1">
        <v>22251184</v>
      </c>
      <c r="Z47" s="1">
        <v>24734913</v>
      </c>
      <c r="AA47" s="1">
        <v>166861458</v>
      </c>
      <c r="AB47" s="1">
        <v>0</v>
      </c>
      <c r="AC47" s="1">
        <v>0</v>
      </c>
      <c r="AD47" s="1">
        <v>11140125</v>
      </c>
      <c r="AE47" s="1">
        <v>0</v>
      </c>
      <c r="AF47" s="1">
        <v>12113950</v>
      </c>
      <c r="AG47" s="1">
        <v>0</v>
      </c>
      <c r="AH47" s="1">
        <v>0</v>
      </c>
      <c r="AI47" s="1">
        <v>0</v>
      </c>
      <c r="AJ47" s="1">
        <v>13916446</v>
      </c>
      <c r="AK47" s="1">
        <v>0</v>
      </c>
      <c r="AL47" s="1">
        <v>65691335</v>
      </c>
      <c r="AM47" s="1">
        <v>24555636</v>
      </c>
      <c r="AN47" s="1">
        <v>0</v>
      </c>
      <c r="AO47" s="1">
        <v>24491471</v>
      </c>
      <c r="AP47" s="1">
        <v>14482607</v>
      </c>
      <c r="AQ47" s="1">
        <v>14342186</v>
      </c>
      <c r="AR47" s="1">
        <v>16027793</v>
      </c>
      <c r="AS47" s="1">
        <v>21839427</v>
      </c>
      <c r="AT47" s="1">
        <v>10116458</v>
      </c>
      <c r="AU47" s="1">
        <v>63625855</v>
      </c>
      <c r="AV47" s="1">
        <v>17885277</v>
      </c>
      <c r="AW47" s="1">
        <v>18604059</v>
      </c>
      <c r="AX47" s="1">
        <v>20024588</v>
      </c>
      <c r="AY47" s="1">
        <v>22641072</v>
      </c>
      <c r="AZ47" s="1">
        <v>67714694</v>
      </c>
      <c r="BA47" s="1">
        <v>47402965</v>
      </c>
      <c r="BB47" s="1">
        <v>0</v>
      </c>
      <c r="BC47" s="1">
        <v>0</v>
      </c>
      <c r="BD47" s="1">
        <v>32389675</v>
      </c>
      <c r="BE47" s="1">
        <v>22353017</v>
      </c>
      <c r="BF47" s="1">
        <v>17784647</v>
      </c>
      <c r="BG47" s="1">
        <v>0</v>
      </c>
      <c r="BH47" s="1">
        <v>23374566</v>
      </c>
      <c r="BI47" s="1">
        <v>12521085</v>
      </c>
      <c r="BJ47" s="1">
        <v>13480500</v>
      </c>
      <c r="BK47" s="1">
        <v>21124732</v>
      </c>
      <c r="BL47" s="1">
        <v>14132259</v>
      </c>
      <c r="BM47" s="1">
        <v>13688789</v>
      </c>
      <c r="BN47" s="1">
        <v>28939059</v>
      </c>
      <c r="BO47" s="1">
        <v>29485551</v>
      </c>
      <c r="BP47" s="1">
        <v>7684897</v>
      </c>
      <c r="BQ47" s="1">
        <v>16814939</v>
      </c>
      <c r="BR47" s="1">
        <v>110698918</v>
      </c>
      <c r="BS47" s="1">
        <v>32247810</v>
      </c>
      <c r="BT47" s="1">
        <v>9072304</v>
      </c>
      <c r="BU47" s="1">
        <v>11717289</v>
      </c>
      <c r="BV47" s="1">
        <v>12602208</v>
      </c>
      <c r="BW47" s="1">
        <v>34149767</v>
      </c>
      <c r="BX47" s="1">
        <v>8832105</v>
      </c>
      <c r="BY47" s="1">
        <v>2697277</v>
      </c>
      <c r="BZ47" s="1">
        <v>14861643</v>
      </c>
      <c r="CA47" s="1">
        <v>11944598</v>
      </c>
      <c r="CB47" s="1">
        <v>47748459</v>
      </c>
      <c r="CC47" s="1">
        <v>18765062</v>
      </c>
      <c r="CD47" s="1">
        <v>21112220</v>
      </c>
      <c r="CE47" s="1">
        <v>12804244</v>
      </c>
      <c r="CF47" s="1">
        <v>20503620</v>
      </c>
      <c r="CG47" s="1">
        <v>21604806</v>
      </c>
      <c r="CH47" s="1">
        <v>29442229</v>
      </c>
      <c r="CI47" s="1">
        <v>12750513</v>
      </c>
      <c r="CJ47" s="1">
        <v>44564019</v>
      </c>
      <c r="CK47" s="1">
        <v>26728891</v>
      </c>
      <c r="CL47" s="1">
        <v>27999599</v>
      </c>
      <c r="CM47" s="1">
        <v>13717527</v>
      </c>
      <c r="CN47" s="1">
        <v>13896763</v>
      </c>
      <c r="CO47" s="1">
        <v>17950787</v>
      </c>
      <c r="CP47" s="1">
        <v>7761792</v>
      </c>
      <c r="CQ47" s="1">
        <v>16533547</v>
      </c>
      <c r="CR47" s="1">
        <v>23902600</v>
      </c>
      <c r="CS47" s="1">
        <v>18134162</v>
      </c>
      <c r="CT47" s="1">
        <v>9096415</v>
      </c>
      <c r="CU47" s="1">
        <v>46268950</v>
      </c>
      <c r="CV47" s="1">
        <v>19953772</v>
      </c>
      <c r="CW47" s="1">
        <v>24843945</v>
      </c>
      <c r="CX47" s="1">
        <v>20287717</v>
      </c>
      <c r="CY47" s="1">
        <v>21934177</v>
      </c>
      <c r="CZ47" s="1">
        <v>26120675</v>
      </c>
      <c r="DA47" s="1">
        <v>2375310986</v>
      </c>
    </row>
    <row r="50" spans="1:107" s="5" customFormat="1" ht="14.1" customHeight="1">
      <c r="A50" s="4" t="s">
        <v>105</v>
      </c>
      <c r="B50" s="1" t="s">
        <v>106</v>
      </c>
    </row>
    <row r="51" spans="1:107" s="23" customFormat="1">
      <c r="B51" s="2"/>
      <c r="C51" s="22" t="s">
        <v>37</v>
      </c>
      <c r="D51" s="30" t="s">
        <v>38</v>
      </c>
      <c r="E51" s="42" t="s">
        <v>39</v>
      </c>
      <c r="F51" s="4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22" t="s">
        <v>90</v>
      </c>
      <c r="W51" s="22" t="s">
        <v>131</v>
      </c>
      <c r="X51" s="22" t="s">
        <v>122</v>
      </c>
      <c r="Y51" s="22" t="s">
        <v>123</v>
      </c>
      <c r="Z51" s="22" t="s">
        <v>124</v>
      </c>
      <c r="AA51" s="22" t="s">
        <v>222</v>
      </c>
      <c r="AB51" s="22" t="s">
        <v>126</v>
      </c>
      <c r="AC51" s="22" t="s">
        <v>57</v>
      </c>
      <c r="AD51" s="22" t="s">
        <v>58</v>
      </c>
      <c r="AE51" s="22" t="s">
        <v>59</v>
      </c>
      <c r="AF51" s="22" t="s">
        <v>60</v>
      </c>
      <c r="AG51" s="22" t="s">
        <v>61</v>
      </c>
      <c r="AH51" s="22" t="s">
        <v>62</v>
      </c>
      <c r="AI51" s="35"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1:107">
      <c r="B52" s="11" t="s">
        <v>107</v>
      </c>
      <c r="C52" s="16">
        <f>SUM(C4:C8)</f>
        <v>51254484</v>
      </c>
      <c r="D52" s="16">
        <f t="shared" ref="D52:BO52" si="0">SUM(D4:D8)</f>
        <v>0</v>
      </c>
      <c r="E52" s="16">
        <f t="shared" si="0"/>
        <v>0</v>
      </c>
      <c r="F52" s="16">
        <f t="shared" si="0"/>
        <v>0</v>
      </c>
      <c r="G52" s="16">
        <f t="shared" si="0"/>
        <v>46495843</v>
      </c>
      <c r="H52" s="16">
        <f t="shared" si="0"/>
        <v>82503447</v>
      </c>
      <c r="I52" s="16">
        <f t="shared" si="0"/>
        <v>52608877</v>
      </c>
      <c r="J52" s="16">
        <f t="shared" si="0"/>
        <v>69885322</v>
      </c>
      <c r="K52" s="16">
        <f t="shared" si="0"/>
        <v>49307136</v>
      </c>
      <c r="L52" s="16">
        <f t="shared" si="0"/>
        <v>47842080</v>
      </c>
      <c r="M52" s="16">
        <f t="shared" si="0"/>
        <v>55356786</v>
      </c>
      <c r="N52" s="16">
        <f t="shared" si="0"/>
        <v>63654826</v>
      </c>
      <c r="O52" s="16">
        <f t="shared" si="0"/>
        <v>29603373</v>
      </c>
      <c r="P52" s="16">
        <f t="shared" si="0"/>
        <v>33327121</v>
      </c>
      <c r="Q52" s="16">
        <f t="shared" si="0"/>
        <v>67920636</v>
      </c>
      <c r="R52" s="16">
        <f t="shared" si="0"/>
        <v>29991154</v>
      </c>
      <c r="S52" s="16">
        <f t="shared" si="0"/>
        <v>26211858</v>
      </c>
      <c r="T52" s="16">
        <f t="shared" si="0"/>
        <v>98112314</v>
      </c>
      <c r="U52" s="16">
        <f t="shared" si="0"/>
        <v>0</v>
      </c>
      <c r="V52" s="16">
        <f t="shared" si="0"/>
        <v>120357459</v>
      </c>
      <c r="W52" s="16">
        <f t="shared" si="0"/>
        <v>13464048</v>
      </c>
      <c r="X52" s="16">
        <f t="shared" si="0"/>
        <v>37188006</v>
      </c>
      <c r="Y52" s="16">
        <f t="shared" si="0"/>
        <v>31861888</v>
      </c>
      <c r="Z52" s="16">
        <f t="shared" si="0"/>
        <v>48520908</v>
      </c>
      <c r="AA52" s="16">
        <f t="shared" si="0"/>
        <v>200809320</v>
      </c>
      <c r="AB52" s="16">
        <f t="shared" si="0"/>
        <v>0</v>
      </c>
      <c r="AC52" s="16">
        <f t="shared" si="0"/>
        <v>0</v>
      </c>
      <c r="AD52" s="16">
        <f t="shared" si="0"/>
        <v>17280000</v>
      </c>
      <c r="AE52" s="16">
        <f t="shared" si="0"/>
        <v>0</v>
      </c>
      <c r="AF52" s="16">
        <f t="shared" si="0"/>
        <v>19248612</v>
      </c>
      <c r="AG52" s="16">
        <f t="shared" si="0"/>
        <v>0</v>
      </c>
      <c r="AH52" s="16">
        <f t="shared" si="0"/>
        <v>0</v>
      </c>
      <c r="AI52" s="16">
        <f t="shared" si="0"/>
        <v>0</v>
      </c>
      <c r="AJ52" s="16">
        <f t="shared" si="0"/>
        <v>21918425</v>
      </c>
      <c r="AK52" s="16">
        <f t="shared" si="0"/>
        <v>0</v>
      </c>
      <c r="AL52" s="16">
        <f t="shared" si="0"/>
        <v>103596250</v>
      </c>
      <c r="AM52" s="16">
        <f t="shared" si="0"/>
        <v>40326439</v>
      </c>
      <c r="AN52" s="16">
        <f t="shared" si="0"/>
        <v>0</v>
      </c>
      <c r="AO52" s="16">
        <f t="shared" si="0"/>
        <v>35495086</v>
      </c>
      <c r="AP52" s="16">
        <f t="shared" si="0"/>
        <v>29125510</v>
      </c>
      <c r="AQ52" s="16">
        <f t="shared" si="0"/>
        <v>25234253</v>
      </c>
      <c r="AR52" s="16">
        <f t="shared" si="0"/>
        <v>33754561</v>
      </c>
      <c r="AS52" s="16">
        <f t="shared" si="0"/>
        <v>39070997</v>
      </c>
      <c r="AT52" s="16">
        <f t="shared" si="0"/>
        <v>21690095</v>
      </c>
      <c r="AU52" s="16">
        <f t="shared" si="0"/>
        <v>99547000</v>
      </c>
      <c r="AV52" s="16">
        <f t="shared" si="0"/>
        <v>27613542</v>
      </c>
      <c r="AW52" s="16">
        <f t="shared" si="0"/>
        <v>31006629</v>
      </c>
      <c r="AX52" s="16">
        <f t="shared" si="0"/>
        <v>30885331</v>
      </c>
      <c r="AY52" s="16">
        <f t="shared" si="0"/>
        <v>31738902</v>
      </c>
      <c r="AZ52" s="16">
        <f t="shared" si="0"/>
        <v>112132753</v>
      </c>
      <c r="BA52" s="16">
        <f t="shared" si="0"/>
        <v>76006935</v>
      </c>
      <c r="BB52" s="16">
        <f t="shared" si="0"/>
        <v>0</v>
      </c>
      <c r="BC52" s="16">
        <f t="shared" si="0"/>
        <v>0</v>
      </c>
      <c r="BD52" s="16">
        <f t="shared" si="0"/>
        <v>51815490</v>
      </c>
      <c r="BE52" s="16">
        <f t="shared" si="0"/>
        <v>37837866</v>
      </c>
      <c r="BF52" s="16">
        <f t="shared" si="0"/>
        <v>30806358</v>
      </c>
      <c r="BG52" s="16">
        <f t="shared" si="0"/>
        <v>0</v>
      </c>
      <c r="BH52" s="16">
        <f t="shared" si="0"/>
        <v>34020000</v>
      </c>
      <c r="BI52" s="16">
        <f t="shared" si="0"/>
        <v>29161053</v>
      </c>
      <c r="BJ52" s="16">
        <f t="shared" si="0"/>
        <v>23335134</v>
      </c>
      <c r="BK52" s="16">
        <f t="shared" si="0"/>
        <v>34152358</v>
      </c>
      <c r="BL52" s="16">
        <f t="shared" si="0"/>
        <v>24485620</v>
      </c>
      <c r="BM52" s="16">
        <f t="shared" si="0"/>
        <v>23189233</v>
      </c>
      <c r="BN52" s="16">
        <f t="shared" si="0"/>
        <v>45510689</v>
      </c>
      <c r="BO52" s="16">
        <f t="shared" si="0"/>
        <v>56117640</v>
      </c>
      <c r="BP52" s="16">
        <f t="shared" ref="BP52:CZ52" si="1">SUM(BP4:BP8)</f>
        <v>23560128</v>
      </c>
      <c r="BQ52" s="16">
        <f t="shared" si="1"/>
        <v>31737093</v>
      </c>
      <c r="BR52" s="16">
        <f t="shared" si="1"/>
        <v>189617620</v>
      </c>
      <c r="BS52" s="16">
        <f t="shared" si="1"/>
        <v>78329441</v>
      </c>
      <c r="BT52" s="16">
        <f t="shared" si="1"/>
        <v>18228400</v>
      </c>
      <c r="BU52" s="16">
        <f t="shared" si="1"/>
        <v>23184938</v>
      </c>
      <c r="BV52" s="16">
        <f t="shared" si="1"/>
        <v>25729099</v>
      </c>
      <c r="BW52" s="16">
        <f t="shared" si="1"/>
        <v>70563731</v>
      </c>
      <c r="BX52" s="16">
        <f t="shared" si="1"/>
        <v>18539415</v>
      </c>
      <c r="BY52" s="16">
        <f t="shared" si="1"/>
        <v>10473502</v>
      </c>
      <c r="BZ52" s="16">
        <f t="shared" si="1"/>
        <v>26762827</v>
      </c>
      <c r="CA52" s="16">
        <f t="shared" si="1"/>
        <v>23637846</v>
      </c>
      <c r="CB52" s="16">
        <f t="shared" si="1"/>
        <v>69098120</v>
      </c>
      <c r="CC52" s="16">
        <f t="shared" si="1"/>
        <v>28165789</v>
      </c>
      <c r="CD52" s="16">
        <f t="shared" si="1"/>
        <v>31424997</v>
      </c>
      <c r="CE52" s="16">
        <f t="shared" si="1"/>
        <v>20602841</v>
      </c>
      <c r="CF52" s="16">
        <f t="shared" si="1"/>
        <v>28796867</v>
      </c>
      <c r="CG52" s="16">
        <f t="shared" si="1"/>
        <v>30465433</v>
      </c>
      <c r="CH52" s="16">
        <f t="shared" si="1"/>
        <v>43892577</v>
      </c>
      <c r="CI52" s="16">
        <f t="shared" si="1"/>
        <v>20224097</v>
      </c>
      <c r="CJ52" s="16">
        <f t="shared" si="1"/>
        <v>63072075</v>
      </c>
      <c r="CK52" s="16">
        <f t="shared" si="1"/>
        <v>37902440</v>
      </c>
      <c r="CL52" s="16">
        <f t="shared" si="1"/>
        <v>46216061</v>
      </c>
      <c r="CM52" s="16">
        <f t="shared" si="1"/>
        <v>21355887</v>
      </c>
      <c r="CN52" s="16">
        <f t="shared" si="1"/>
        <v>33891214</v>
      </c>
      <c r="CO52" s="16">
        <f t="shared" si="1"/>
        <v>30041707</v>
      </c>
      <c r="CP52" s="16">
        <f t="shared" si="1"/>
        <v>17005945</v>
      </c>
      <c r="CQ52" s="16">
        <f t="shared" si="1"/>
        <v>24246064</v>
      </c>
      <c r="CR52" s="16">
        <f t="shared" si="1"/>
        <v>36250765</v>
      </c>
      <c r="CS52" s="16">
        <f t="shared" si="1"/>
        <v>28623729</v>
      </c>
      <c r="CT52" s="16">
        <f t="shared" si="1"/>
        <v>15376920</v>
      </c>
      <c r="CU52" s="16">
        <f t="shared" si="1"/>
        <v>71769519</v>
      </c>
      <c r="CV52" s="16">
        <f t="shared" si="1"/>
        <v>30158074</v>
      </c>
      <c r="CW52" s="16">
        <f t="shared" si="1"/>
        <v>37620000</v>
      </c>
      <c r="CX52" s="16">
        <f t="shared" si="1"/>
        <v>31182000</v>
      </c>
      <c r="CY52" s="16">
        <f t="shared" si="1"/>
        <v>35736000</v>
      </c>
      <c r="CZ52" s="16">
        <f t="shared" si="1"/>
        <v>44220000</v>
      </c>
      <c r="DA52" s="16">
        <f>SUM(DA4:DA8)</f>
        <v>3860082808</v>
      </c>
      <c r="DB52" s="1">
        <f>SUM(C52:CZ52)</f>
        <v>3860082808</v>
      </c>
      <c r="DC52" s="1">
        <f>DA52-DB52</f>
        <v>0</v>
      </c>
    </row>
    <row r="53" spans="1:107">
      <c r="B53" s="12" t="s">
        <v>108</v>
      </c>
      <c r="C53" s="17">
        <f>SUM(C9:C20,C22)</f>
        <v>4285528</v>
      </c>
      <c r="D53" s="17">
        <f>SUM(D9:D19)</f>
        <v>0</v>
      </c>
      <c r="E53" s="17">
        <f>SUM(E9:E19)</f>
        <v>0</v>
      </c>
      <c r="F53" s="17">
        <f>SUM(F9:F19)</f>
        <v>0</v>
      </c>
      <c r="G53" s="17">
        <f t="shared" ref="G53:BR53" si="2">SUM(G9:G20,G22)</f>
        <v>6855481</v>
      </c>
      <c r="H53" s="17">
        <f t="shared" si="2"/>
        <v>9376688</v>
      </c>
      <c r="I53" s="17">
        <f t="shared" si="2"/>
        <v>6317315</v>
      </c>
      <c r="J53" s="17">
        <f t="shared" si="2"/>
        <v>8142965</v>
      </c>
      <c r="K53" s="17">
        <f t="shared" si="2"/>
        <v>8343098</v>
      </c>
      <c r="L53" s="17">
        <f t="shared" si="2"/>
        <v>3705453</v>
      </c>
      <c r="M53" s="17">
        <f t="shared" si="2"/>
        <v>7520101</v>
      </c>
      <c r="N53" s="17">
        <f t="shared" si="2"/>
        <v>3768556</v>
      </c>
      <c r="O53" s="17">
        <f t="shared" si="2"/>
        <v>2535571</v>
      </c>
      <c r="P53" s="17">
        <f t="shared" si="2"/>
        <v>2625577</v>
      </c>
      <c r="Q53" s="17">
        <f t="shared" si="2"/>
        <v>15609179</v>
      </c>
      <c r="R53" s="17">
        <f t="shared" si="2"/>
        <v>3584897</v>
      </c>
      <c r="S53" s="17">
        <f t="shared" si="2"/>
        <v>2266061</v>
      </c>
      <c r="T53" s="17">
        <f t="shared" si="2"/>
        <v>9422025</v>
      </c>
      <c r="U53" s="17">
        <f t="shared" si="2"/>
        <v>0</v>
      </c>
      <c r="V53" s="17">
        <f t="shared" si="2"/>
        <v>4572698</v>
      </c>
      <c r="W53" s="17">
        <f t="shared" si="2"/>
        <v>882762</v>
      </c>
      <c r="X53" s="17">
        <f t="shared" si="2"/>
        <v>2216114</v>
      </c>
      <c r="Y53" s="17">
        <f t="shared" si="2"/>
        <v>5407745</v>
      </c>
      <c r="Z53" s="17">
        <f t="shared" si="2"/>
        <v>4892207</v>
      </c>
      <c r="AA53" s="17">
        <f t="shared" si="2"/>
        <v>9125710</v>
      </c>
      <c r="AB53" s="17">
        <f t="shared" si="2"/>
        <v>0</v>
      </c>
      <c r="AC53" s="17">
        <f t="shared" si="2"/>
        <v>0</v>
      </c>
      <c r="AD53" s="17">
        <f t="shared" si="2"/>
        <v>0</v>
      </c>
      <c r="AE53" s="17">
        <f t="shared" si="2"/>
        <v>0</v>
      </c>
      <c r="AF53" s="17">
        <f t="shared" si="2"/>
        <v>186246</v>
      </c>
      <c r="AG53" s="17">
        <f t="shared" si="2"/>
        <v>0</v>
      </c>
      <c r="AH53" s="17">
        <f t="shared" si="2"/>
        <v>0</v>
      </c>
      <c r="AI53" s="17">
        <f t="shared" si="2"/>
        <v>0</v>
      </c>
      <c r="AJ53" s="17">
        <f t="shared" si="2"/>
        <v>1643995</v>
      </c>
      <c r="AK53" s="17">
        <f t="shared" si="2"/>
        <v>0</v>
      </c>
      <c r="AL53" s="17">
        <f t="shared" si="2"/>
        <v>8182408</v>
      </c>
      <c r="AM53" s="17">
        <f t="shared" si="2"/>
        <v>1076508</v>
      </c>
      <c r="AN53" s="17">
        <f t="shared" si="2"/>
        <v>0</v>
      </c>
      <c r="AO53" s="17">
        <f t="shared" si="2"/>
        <v>334242</v>
      </c>
      <c r="AP53" s="17">
        <f t="shared" si="2"/>
        <v>1519548</v>
      </c>
      <c r="AQ53" s="17">
        <f t="shared" si="2"/>
        <v>403577</v>
      </c>
      <c r="AR53" s="17">
        <f t="shared" si="2"/>
        <v>1972636</v>
      </c>
      <c r="AS53" s="17">
        <f t="shared" si="2"/>
        <v>2672500</v>
      </c>
      <c r="AT53" s="17">
        <f t="shared" si="2"/>
        <v>1662618</v>
      </c>
      <c r="AU53" s="17">
        <f t="shared" si="2"/>
        <v>8770577</v>
      </c>
      <c r="AV53" s="17">
        <f t="shared" si="2"/>
        <v>1065502</v>
      </c>
      <c r="AW53" s="17">
        <f t="shared" si="2"/>
        <v>910073</v>
      </c>
      <c r="AX53" s="17">
        <f t="shared" si="2"/>
        <v>955699</v>
      </c>
      <c r="AY53" s="17">
        <f t="shared" si="2"/>
        <v>1335681</v>
      </c>
      <c r="AZ53" s="17">
        <f t="shared" si="2"/>
        <v>5625776</v>
      </c>
      <c r="BA53" s="17">
        <f t="shared" si="2"/>
        <v>5762821</v>
      </c>
      <c r="BB53" s="17">
        <f t="shared" si="2"/>
        <v>0</v>
      </c>
      <c r="BC53" s="17">
        <f t="shared" si="2"/>
        <v>0</v>
      </c>
      <c r="BD53" s="17">
        <f t="shared" si="2"/>
        <v>3925355</v>
      </c>
      <c r="BE53" s="17">
        <f t="shared" si="2"/>
        <v>6102338</v>
      </c>
      <c r="BF53" s="17">
        <f t="shared" si="2"/>
        <v>1568144</v>
      </c>
      <c r="BG53" s="17">
        <f t="shared" si="2"/>
        <v>0</v>
      </c>
      <c r="BH53" s="17">
        <f t="shared" si="2"/>
        <v>76046</v>
      </c>
      <c r="BI53" s="17">
        <f t="shared" si="2"/>
        <v>1455979</v>
      </c>
      <c r="BJ53" s="17">
        <f t="shared" si="2"/>
        <v>1524136</v>
      </c>
      <c r="BK53" s="17">
        <f t="shared" si="2"/>
        <v>917886</v>
      </c>
      <c r="BL53" s="17">
        <f t="shared" si="2"/>
        <v>474000</v>
      </c>
      <c r="BM53" s="17">
        <f t="shared" si="2"/>
        <v>1021754</v>
      </c>
      <c r="BN53" s="17">
        <f t="shared" si="2"/>
        <v>2000000</v>
      </c>
      <c r="BO53" s="17">
        <f t="shared" si="2"/>
        <v>2656100</v>
      </c>
      <c r="BP53" s="17">
        <f t="shared" si="2"/>
        <v>462289</v>
      </c>
      <c r="BQ53" s="17">
        <f t="shared" si="2"/>
        <v>1010910</v>
      </c>
      <c r="BR53" s="17">
        <f t="shared" si="2"/>
        <v>10279752</v>
      </c>
      <c r="BS53" s="17">
        <f t="shared" ref="BS53:CZ53" si="3">SUM(BS9:BS20,BS22)</f>
        <v>3540487</v>
      </c>
      <c r="BT53" s="17">
        <f t="shared" si="3"/>
        <v>1531406</v>
      </c>
      <c r="BU53" s="17">
        <f t="shared" si="3"/>
        <v>1375774</v>
      </c>
      <c r="BV53" s="17">
        <f t="shared" si="3"/>
        <v>1591676</v>
      </c>
      <c r="BW53" s="17">
        <f t="shared" si="3"/>
        <v>4974495</v>
      </c>
      <c r="BX53" s="17">
        <f t="shared" si="3"/>
        <v>883692</v>
      </c>
      <c r="BY53" s="17">
        <f t="shared" si="3"/>
        <v>269300</v>
      </c>
      <c r="BZ53" s="17">
        <f t="shared" si="3"/>
        <v>1667771</v>
      </c>
      <c r="CA53" s="17">
        <f t="shared" si="3"/>
        <v>1712670</v>
      </c>
      <c r="CB53" s="17">
        <f t="shared" si="3"/>
        <v>6283056</v>
      </c>
      <c r="CC53" s="17">
        <f t="shared" si="3"/>
        <v>164000</v>
      </c>
      <c r="CD53" s="17">
        <f t="shared" si="3"/>
        <v>217500</v>
      </c>
      <c r="CE53" s="17">
        <f t="shared" si="3"/>
        <v>685843</v>
      </c>
      <c r="CF53" s="17">
        <f t="shared" si="3"/>
        <v>1786431</v>
      </c>
      <c r="CG53" s="17">
        <f t="shared" si="3"/>
        <v>831872</v>
      </c>
      <c r="CH53" s="17">
        <f t="shared" si="3"/>
        <v>1174294</v>
      </c>
      <c r="CI53" s="17">
        <f t="shared" si="3"/>
        <v>1086372</v>
      </c>
      <c r="CJ53" s="17">
        <f t="shared" si="3"/>
        <v>2269003</v>
      </c>
      <c r="CK53" s="17">
        <f t="shared" si="3"/>
        <v>1690753</v>
      </c>
      <c r="CL53" s="17">
        <f t="shared" si="3"/>
        <v>1538909</v>
      </c>
      <c r="CM53" s="17">
        <f t="shared" si="3"/>
        <v>917750</v>
      </c>
      <c r="CN53" s="17">
        <f t="shared" si="3"/>
        <v>1825424</v>
      </c>
      <c r="CO53" s="17">
        <f t="shared" si="3"/>
        <v>2151454</v>
      </c>
      <c r="CP53" s="17">
        <f t="shared" si="3"/>
        <v>817672</v>
      </c>
      <c r="CQ53" s="17">
        <f t="shared" si="3"/>
        <v>1474416</v>
      </c>
      <c r="CR53" s="17">
        <f t="shared" si="3"/>
        <v>1975085</v>
      </c>
      <c r="CS53" s="17">
        <f t="shared" si="3"/>
        <v>1199210</v>
      </c>
      <c r="CT53" s="17">
        <f t="shared" si="3"/>
        <v>840768</v>
      </c>
      <c r="CU53" s="17">
        <f t="shared" si="3"/>
        <v>3915557</v>
      </c>
      <c r="CV53" s="17">
        <f t="shared" si="3"/>
        <v>745735</v>
      </c>
      <c r="CW53" s="17">
        <f t="shared" si="3"/>
        <v>0</v>
      </c>
      <c r="CX53" s="17">
        <f t="shared" si="3"/>
        <v>0</v>
      </c>
      <c r="CY53" s="17">
        <f t="shared" si="3"/>
        <v>0</v>
      </c>
      <c r="CZ53" s="17">
        <f t="shared" si="3"/>
        <v>0</v>
      </c>
      <c r="DA53" s="17">
        <f>SUM(DA9:DA20,DA22)</f>
        <v>250149202</v>
      </c>
      <c r="DB53" s="1">
        <f t="shared" ref="DB53:DB64" si="4">SUM(C53:CZ53)</f>
        <v>250149202</v>
      </c>
      <c r="DC53" s="1">
        <f t="shared" ref="DC53:DC64" si="5">DA53-DB53</f>
        <v>0</v>
      </c>
    </row>
    <row r="54" spans="1:107">
      <c r="B54" s="13" t="s">
        <v>109</v>
      </c>
      <c r="C54" s="18">
        <f>SUM(C52:C53)</f>
        <v>55540012</v>
      </c>
      <c r="D54" s="18">
        <f t="shared" ref="D54:BO54" si="6">SUM(D52:D53)</f>
        <v>0</v>
      </c>
      <c r="E54" s="18">
        <f t="shared" si="6"/>
        <v>0</v>
      </c>
      <c r="F54" s="18">
        <f t="shared" si="6"/>
        <v>0</v>
      </c>
      <c r="G54" s="18">
        <f t="shared" si="6"/>
        <v>53351324</v>
      </c>
      <c r="H54" s="18">
        <f t="shared" si="6"/>
        <v>91880135</v>
      </c>
      <c r="I54" s="18">
        <f t="shared" si="6"/>
        <v>58926192</v>
      </c>
      <c r="J54" s="18">
        <f t="shared" si="6"/>
        <v>78028287</v>
      </c>
      <c r="K54" s="18">
        <f t="shared" si="6"/>
        <v>57650234</v>
      </c>
      <c r="L54" s="18">
        <f t="shared" si="6"/>
        <v>51547533</v>
      </c>
      <c r="M54" s="18">
        <f t="shared" si="6"/>
        <v>62876887</v>
      </c>
      <c r="N54" s="18">
        <f t="shared" si="6"/>
        <v>67423382</v>
      </c>
      <c r="O54" s="18">
        <f t="shared" si="6"/>
        <v>32138944</v>
      </c>
      <c r="P54" s="18">
        <f t="shared" si="6"/>
        <v>35952698</v>
      </c>
      <c r="Q54" s="18">
        <f t="shared" si="6"/>
        <v>83529815</v>
      </c>
      <c r="R54" s="18">
        <f t="shared" si="6"/>
        <v>33576051</v>
      </c>
      <c r="S54" s="18">
        <f t="shared" si="6"/>
        <v>28477919</v>
      </c>
      <c r="T54" s="18">
        <f t="shared" si="6"/>
        <v>107534339</v>
      </c>
      <c r="U54" s="18">
        <f t="shared" si="6"/>
        <v>0</v>
      </c>
      <c r="V54" s="18">
        <f t="shared" si="6"/>
        <v>124930157</v>
      </c>
      <c r="W54" s="18">
        <f t="shared" si="6"/>
        <v>14346810</v>
      </c>
      <c r="X54" s="18">
        <f t="shared" si="6"/>
        <v>39404120</v>
      </c>
      <c r="Y54" s="18">
        <f t="shared" si="6"/>
        <v>37269633</v>
      </c>
      <c r="Z54" s="18">
        <f t="shared" si="6"/>
        <v>53413115</v>
      </c>
      <c r="AA54" s="18">
        <f t="shared" si="6"/>
        <v>209935030</v>
      </c>
      <c r="AB54" s="18">
        <f t="shared" si="6"/>
        <v>0</v>
      </c>
      <c r="AC54" s="18">
        <f t="shared" si="6"/>
        <v>0</v>
      </c>
      <c r="AD54" s="18">
        <f t="shared" si="6"/>
        <v>17280000</v>
      </c>
      <c r="AE54" s="18">
        <f t="shared" si="6"/>
        <v>0</v>
      </c>
      <c r="AF54" s="18">
        <f t="shared" si="6"/>
        <v>19434858</v>
      </c>
      <c r="AG54" s="18">
        <f t="shared" si="6"/>
        <v>0</v>
      </c>
      <c r="AH54" s="18">
        <f t="shared" si="6"/>
        <v>0</v>
      </c>
      <c r="AI54" s="18">
        <f t="shared" si="6"/>
        <v>0</v>
      </c>
      <c r="AJ54" s="18">
        <f t="shared" si="6"/>
        <v>23562420</v>
      </c>
      <c r="AK54" s="18">
        <f t="shared" si="6"/>
        <v>0</v>
      </c>
      <c r="AL54" s="18">
        <f t="shared" si="6"/>
        <v>111778658</v>
      </c>
      <c r="AM54" s="18">
        <f t="shared" si="6"/>
        <v>41402947</v>
      </c>
      <c r="AN54" s="18">
        <f t="shared" si="6"/>
        <v>0</v>
      </c>
      <c r="AO54" s="18">
        <f t="shared" si="6"/>
        <v>35829328</v>
      </c>
      <c r="AP54" s="18">
        <f t="shared" si="6"/>
        <v>30645058</v>
      </c>
      <c r="AQ54" s="18">
        <f t="shared" si="6"/>
        <v>25637830</v>
      </c>
      <c r="AR54" s="18">
        <f t="shared" si="6"/>
        <v>35727197</v>
      </c>
      <c r="AS54" s="18">
        <f t="shared" si="6"/>
        <v>41743497</v>
      </c>
      <c r="AT54" s="18">
        <f t="shared" si="6"/>
        <v>23352713</v>
      </c>
      <c r="AU54" s="18">
        <f t="shared" si="6"/>
        <v>108317577</v>
      </c>
      <c r="AV54" s="18">
        <f t="shared" si="6"/>
        <v>28679044</v>
      </c>
      <c r="AW54" s="18">
        <f t="shared" si="6"/>
        <v>31916702</v>
      </c>
      <c r="AX54" s="18">
        <f t="shared" si="6"/>
        <v>31841030</v>
      </c>
      <c r="AY54" s="18">
        <f t="shared" si="6"/>
        <v>33074583</v>
      </c>
      <c r="AZ54" s="18">
        <f t="shared" si="6"/>
        <v>117758529</v>
      </c>
      <c r="BA54" s="18">
        <f t="shared" si="6"/>
        <v>81769756</v>
      </c>
      <c r="BB54" s="18">
        <f t="shared" si="6"/>
        <v>0</v>
      </c>
      <c r="BC54" s="18">
        <f t="shared" si="6"/>
        <v>0</v>
      </c>
      <c r="BD54" s="18">
        <f t="shared" si="6"/>
        <v>55740845</v>
      </c>
      <c r="BE54" s="18">
        <f t="shared" si="6"/>
        <v>43940204</v>
      </c>
      <c r="BF54" s="18">
        <f t="shared" si="6"/>
        <v>32374502</v>
      </c>
      <c r="BG54" s="18">
        <f t="shared" si="6"/>
        <v>0</v>
      </c>
      <c r="BH54" s="18">
        <f t="shared" si="6"/>
        <v>34096046</v>
      </c>
      <c r="BI54" s="18">
        <f t="shared" si="6"/>
        <v>30617032</v>
      </c>
      <c r="BJ54" s="18">
        <f t="shared" si="6"/>
        <v>24859270</v>
      </c>
      <c r="BK54" s="18">
        <f t="shared" si="6"/>
        <v>35070244</v>
      </c>
      <c r="BL54" s="18">
        <f t="shared" si="6"/>
        <v>24959620</v>
      </c>
      <c r="BM54" s="18">
        <f t="shared" si="6"/>
        <v>24210987</v>
      </c>
      <c r="BN54" s="18">
        <f t="shared" si="6"/>
        <v>47510689</v>
      </c>
      <c r="BO54" s="18">
        <f t="shared" si="6"/>
        <v>58773740</v>
      </c>
      <c r="BP54" s="18">
        <f t="shared" ref="BP54:CZ54" si="7">SUM(BP52:BP53)</f>
        <v>24022417</v>
      </c>
      <c r="BQ54" s="18">
        <f t="shared" si="7"/>
        <v>32748003</v>
      </c>
      <c r="BR54" s="18">
        <f t="shared" si="7"/>
        <v>199897372</v>
      </c>
      <c r="BS54" s="18">
        <f t="shared" si="7"/>
        <v>81869928</v>
      </c>
      <c r="BT54" s="18">
        <f t="shared" si="7"/>
        <v>19759806</v>
      </c>
      <c r="BU54" s="18">
        <f t="shared" si="7"/>
        <v>24560712</v>
      </c>
      <c r="BV54" s="18">
        <f t="shared" si="7"/>
        <v>27320775</v>
      </c>
      <c r="BW54" s="18">
        <f t="shared" si="7"/>
        <v>75538226</v>
      </c>
      <c r="BX54" s="18">
        <f t="shared" si="7"/>
        <v>19423107</v>
      </c>
      <c r="BY54" s="18">
        <f t="shared" si="7"/>
        <v>10742802</v>
      </c>
      <c r="BZ54" s="18">
        <f t="shared" si="7"/>
        <v>28430598</v>
      </c>
      <c r="CA54" s="18">
        <f t="shared" si="7"/>
        <v>25350516</v>
      </c>
      <c r="CB54" s="18">
        <f t="shared" si="7"/>
        <v>75381176</v>
      </c>
      <c r="CC54" s="18">
        <f t="shared" si="7"/>
        <v>28329789</v>
      </c>
      <c r="CD54" s="18">
        <f t="shared" si="7"/>
        <v>31642497</v>
      </c>
      <c r="CE54" s="18">
        <f t="shared" si="7"/>
        <v>21288684</v>
      </c>
      <c r="CF54" s="18">
        <f t="shared" si="7"/>
        <v>30583298</v>
      </c>
      <c r="CG54" s="18">
        <f t="shared" si="7"/>
        <v>31297305</v>
      </c>
      <c r="CH54" s="18">
        <f t="shared" si="7"/>
        <v>45066871</v>
      </c>
      <c r="CI54" s="18">
        <f t="shared" si="7"/>
        <v>21310469</v>
      </c>
      <c r="CJ54" s="18">
        <f t="shared" si="7"/>
        <v>65341078</v>
      </c>
      <c r="CK54" s="18">
        <f t="shared" si="7"/>
        <v>39593193</v>
      </c>
      <c r="CL54" s="18">
        <f t="shared" si="7"/>
        <v>47754970</v>
      </c>
      <c r="CM54" s="18">
        <f t="shared" si="7"/>
        <v>22273637</v>
      </c>
      <c r="CN54" s="18">
        <f t="shared" si="7"/>
        <v>35716638</v>
      </c>
      <c r="CO54" s="18">
        <f t="shared" si="7"/>
        <v>32193161</v>
      </c>
      <c r="CP54" s="18">
        <f t="shared" si="7"/>
        <v>17823617</v>
      </c>
      <c r="CQ54" s="18">
        <f t="shared" si="7"/>
        <v>25720480</v>
      </c>
      <c r="CR54" s="18">
        <f t="shared" si="7"/>
        <v>38225850</v>
      </c>
      <c r="CS54" s="18">
        <f t="shared" si="7"/>
        <v>29822939</v>
      </c>
      <c r="CT54" s="18">
        <f t="shared" si="7"/>
        <v>16217688</v>
      </c>
      <c r="CU54" s="18">
        <f t="shared" si="7"/>
        <v>75685076</v>
      </c>
      <c r="CV54" s="18">
        <f t="shared" si="7"/>
        <v>30903809</v>
      </c>
      <c r="CW54" s="18">
        <f t="shared" si="7"/>
        <v>37620000</v>
      </c>
      <c r="CX54" s="18">
        <f t="shared" si="7"/>
        <v>31182000</v>
      </c>
      <c r="CY54" s="18">
        <f t="shared" si="7"/>
        <v>35736000</v>
      </c>
      <c r="CZ54" s="18">
        <f t="shared" si="7"/>
        <v>44220000</v>
      </c>
      <c r="DA54" s="18">
        <f>SUM(DA52:DA53)</f>
        <v>4110232010</v>
      </c>
      <c r="DB54" s="1">
        <f t="shared" si="4"/>
        <v>4110232010</v>
      </c>
      <c r="DC54" s="1">
        <f t="shared" si="5"/>
        <v>0</v>
      </c>
    </row>
    <row r="55" spans="1:107">
      <c r="B55" s="11" t="s">
        <v>110</v>
      </c>
      <c r="C55" s="24">
        <f>SUM(C25:C30)</f>
        <v>5848098</v>
      </c>
      <c r="D55" s="24">
        <f>SUM(D22:D26)</f>
        <v>0</v>
      </c>
      <c r="E55" s="24">
        <f>SUM(E22:E26)</f>
        <v>0</v>
      </c>
      <c r="F55" s="24">
        <f>SUM(F22:F26)</f>
        <v>0</v>
      </c>
      <c r="G55" s="24">
        <f t="shared" ref="G55:BR55" si="8">SUM(G25:G30)</f>
        <v>8007142</v>
      </c>
      <c r="H55" s="24">
        <f t="shared" si="8"/>
        <v>12139136</v>
      </c>
      <c r="I55" s="24">
        <f t="shared" si="8"/>
        <v>4652293</v>
      </c>
      <c r="J55" s="24">
        <f t="shared" si="8"/>
        <v>5573359</v>
      </c>
      <c r="K55" s="24">
        <f t="shared" si="8"/>
        <v>4853734</v>
      </c>
      <c r="L55" s="24">
        <f t="shared" si="8"/>
        <v>548000</v>
      </c>
      <c r="M55" s="24">
        <f t="shared" si="8"/>
        <v>6422582</v>
      </c>
      <c r="N55" s="24">
        <f t="shared" si="8"/>
        <v>7057703</v>
      </c>
      <c r="O55" s="24">
        <f t="shared" si="8"/>
        <v>3494973</v>
      </c>
      <c r="P55" s="24">
        <f t="shared" si="8"/>
        <v>6000953</v>
      </c>
      <c r="Q55" s="24">
        <f t="shared" si="8"/>
        <v>6660806</v>
      </c>
      <c r="R55" s="24">
        <f t="shared" si="8"/>
        <v>2947192</v>
      </c>
      <c r="S55" s="24">
        <f t="shared" si="8"/>
        <v>2511226</v>
      </c>
      <c r="T55" s="24">
        <f t="shared" si="8"/>
        <v>5423888</v>
      </c>
      <c r="U55" s="24">
        <f t="shared" si="8"/>
        <v>0</v>
      </c>
      <c r="V55" s="24">
        <f t="shared" si="8"/>
        <v>17139906</v>
      </c>
      <c r="W55" s="24">
        <f t="shared" si="8"/>
        <v>880161</v>
      </c>
      <c r="X55" s="24">
        <f t="shared" si="8"/>
        <v>3040066</v>
      </c>
      <c r="Y55" s="24">
        <f t="shared" si="8"/>
        <v>3546344</v>
      </c>
      <c r="Z55" s="24">
        <f t="shared" si="8"/>
        <v>5315138</v>
      </c>
      <c r="AA55" s="24">
        <f t="shared" si="8"/>
        <v>9349562</v>
      </c>
      <c r="AB55" s="24">
        <f t="shared" si="8"/>
        <v>0</v>
      </c>
      <c r="AC55" s="24">
        <f t="shared" si="8"/>
        <v>0</v>
      </c>
      <c r="AD55" s="24">
        <f t="shared" si="8"/>
        <v>1691175</v>
      </c>
      <c r="AE55" s="24">
        <f t="shared" si="8"/>
        <v>0</v>
      </c>
      <c r="AF55" s="24">
        <f t="shared" si="8"/>
        <v>1891993</v>
      </c>
      <c r="AG55" s="24">
        <f t="shared" si="8"/>
        <v>0</v>
      </c>
      <c r="AH55" s="24">
        <f t="shared" si="8"/>
        <v>0</v>
      </c>
      <c r="AI55" s="24">
        <f t="shared" si="8"/>
        <v>0</v>
      </c>
      <c r="AJ55" s="24">
        <f t="shared" si="8"/>
        <v>2418152</v>
      </c>
      <c r="AK55" s="24">
        <f t="shared" si="8"/>
        <v>0</v>
      </c>
      <c r="AL55" s="24">
        <f t="shared" si="8"/>
        <v>8617410</v>
      </c>
      <c r="AM55" s="24">
        <f t="shared" si="8"/>
        <v>4798764</v>
      </c>
      <c r="AN55" s="24">
        <f t="shared" si="8"/>
        <v>0</v>
      </c>
      <c r="AO55" s="24">
        <f t="shared" si="8"/>
        <v>2562494</v>
      </c>
      <c r="AP55" s="24">
        <f t="shared" si="8"/>
        <v>3458508</v>
      </c>
      <c r="AQ55" s="24">
        <f t="shared" si="8"/>
        <v>3193428</v>
      </c>
      <c r="AR55" s="24">
        <f t="shared" si="8"/>
        <v>4047533</v>
      </c>
      <c r="AS55" s="24">
        <f t="shared" si="8"/>
        <v>4531200</v>
      </c>
      <c r="AT55" s="24">
        <f t="shared" si="8"/>
        <v>3893098</v>
      </c>
      <c r="AU55" s="24">
        <f t="shared" si="8"/>
        <v>11523539</v>
      </c>
      <c r="AV55" s="24">
        <f t="shared" si="8"/>
        <v>2706284</v>
      </c>
      <c r="AW55" s="24">
        <f t="shared" si="8"/>
        <v>4031507</v>
      </c>
      <c r="AX55" s="24">
        <f t="shared" si="8"/>
        <v>3150186</v>
      </c>
      <c r="AY55" s="24">
        <f t="shared" si="8"/>
        <v>2736092</v>
      </c>
      <c r="AZ55" s="24">
        <f t="shared" si="8"/>
        <v>9126539</v>
      </c>
      <c r="BA55" s="24">
        <f t="shared" si="8"/>
        <v>7502802</v>
      </c>
      <c r="BB55" s="24">
        <f t="shared" si="8"/>
        <v>0</v>
      </c>
      <c r="BC55" s="24">
        <f t="shared" si="8"/>
        <v>0</v>
      </c>
      <c r="BD55" s="24">
        <f t="shared" si="8"/>
        <v>4895006</v>
      </c>
      <c r="BE55" s="24">
        <f t="shared" si="8"/>
        <v>3968992</v>
      </c>
      <c r="BF55" s="24">
        <f t="shared" si="8"/>
        <v>3194181</v>
      </c>
      <c r="BG55" s="24">
        <f t="shared" si="8"/>
        <v>0</v>
      </c>
      <c r="BH55" s="24">
        <f t="shared" si="8"/>
        <v>2292400</v>
      </c>
      <c r="BI55" s="24">
        <f t="shared" si="8"/>
        <v>3183365</v>
      </c>
      <c r="BJ55" s="24">
        <f t="shared" si="8"/>
        <v>2085615</v>
      </c>
      <c r="BK55" s="24">
        <f t="shared" si="8"/>
        <v>2752611</v>
      </c>
      <c r="BL55" s="24">
        <f t="shared" si="8"/>
        <v>3584758</v>
      </c>
      <c r="BM55" s="24">
        <f t="shared" si="8"/>
        <v>4508760</v>
      </c>
      <c r="BN55" s="24">
        <f t="shared" si="8"/>
        <v>5649288</v>
      </c>
      <c r="BO55" s="24">
        <f t="shared" si="8"/>
        <v>7357611</v>
      </c>
      <c r="BP55" s="24">
        <f t="shared" si="8"/>
        <v>5174524</v>
      </c>
      <c r="BQ55" s="24">
        <f t="shared" si="8"/>
        <v>4080747</v>
      </c>
      <c r="BR55" s="24">
        <f t="shared" si="8"/>
        <v>28673534</v>
      </c>
      <c r="BS55" s="24">
        <f t="shared" ref="BS55:CZ55" si="9">SUM(BS25:BS30)</f>
        <v>12935429</v>
      </c>
      <c r="BT55" s="24">
        <f t="shared" si="9"/>
        <v>3148760</v>
      </c>
      <c r="BU55" s="24">
        <f t="shared" si="9"/>
        <v>3853151</v>
      </c>
      <c r="BV55" s="24">
        <f t="shared" si="9"/>
        <v>3929082</v>
      </c>
      <c r="BW55" s="24">
        <f t="shared" si="9"/>
        <v>10224603</v>
      </c>
      <c r="BX55" s="24">
        <f t="shared" si="9"/>
        <v>3083342</v>
      </c>
      <c r="BY55" s="24">
        <f t="shared" si="9"/>
        <v>2066549</v>
      </c>
      <c r="BZ55" s="24">
        <f t="shared" si="9"/>
        <v>3419726</v>
      </c>
      <c r="CA55" s="24">
        <f t="shared" si="9"/>
        <v>3029116</v>
      </c>
      <c r="CB55" s="24">
        <f t="shared" si="9"/>
        <v>6313454</v>
      </c>
      <c r="CC55" s="24">
        <f t="shared" si="9"/>
        <v>3328537</v>
      </c>
      <c r="CD55" s="24">
        <f t="shared" si="9"/>
        <v>3415713</v>
      </c>
      <c r="CE55" s="24">
        <f t="shared" si="9"/>
        <v>2485102</v>
      </c>
      <c r="CF55" s="24">
        <f t="shared" si="9"/>
        <v>3439371</v>
      </c>
      <c r="CG55" s="24">
        <f t="shared" si="9"/>
        <v>2404194</v>
      </c>
      <c r="CH55" s="24">
        <f t="shared" si="9"/>
        <v>4069878</v>
      </c>
      <c r="CI55" s="24">
        <f t="shared" si="9"/>
        <v>2579434</v>
      </c>
      <c r="CJ55" s="24">
        <f t="shared" si="9"/>
        <v>8157614</v>
      </c>
      <c r="CK55" s="24">
        <f t="shared" si="9"/>
        <v>5245951</v>
      </c>
      <c r="CL55" s="24">
        <f t="shared" si="9"/>
        <v>8427948</v>
      </c>
      <c r="CM55" s="24">
        <f t="shared" si="9"/>
        <v>3101726</v>
      </c>
      <c r="CN55" s="24">
        <f t="shared" si="9"/>
        <v>5108188</v>
      </c>
      <c r="CO55" s="24">
        <f t="shared" si="9"/>
        <v>4110691</v>
      </c>
      <c r="CP55" s="24">
        <f t="shared" si="9"/>
        <v>3040117</v>
      </c>
      <c r="CQ55" s="24">
        <f t="shared" si="9"/>
        <v>3137925</v>
      </c>
      <c r="CR55" s="24">
        <f t="shared" si="9"/>
        <v>4472311</v>
      </c>
      <c r="CS55" s="24">
        <f t="shared" si="9"/>
        <v>4066910</v>
      </c>
      <c r="CT55" s="24">
        <f t="shared" si="9"/>
        <v>643200</v>
      </c>
      <c r="CU55" s="24">
        <f t="shared" si="9"/>
        <v>12762066</v>
      </c>
      <c r="CV55" s="24">
        <f t="shared" si="9"/>
        <v>3995707</v>
      </c>
      <c r="CW55" s="24">
        <f t="shared" si="9"/>
        <v>0</v>
      </c>
      <c r="CX55" s="24">
        <f t="shared" si="9"/>
        <v>0</v>
      </c>
      <c r="CY55" s="24">
        <f t="shared" si="9"/>
        <v>0</v>
      </c>
      <c r="CZ55" s="24">
        <f t="shared" si="9"/>
        <v>0</v>
      </c>
      <c r="DA55" s="24">
        <f>SUM(DA25:DA30)</f>
        <v>424690153</v>
      </c>
      <c r="DB55" s="1">
        <f>SUM(C55:CZ55)</f>
        <v>424690153</v>
      </c>
      <c r="DC55" s="1">
        <f t="shared" si="5"/>
        <v>0</v>
      </c>
    </row>
    <row r="56" spans="1:107">
      <c r="B56" s="14" t="s">
        <v>111</v>
      </c>
      <c r="C56" s="27">
        <f>SUM(C32)</f>
        <v>5422935</v>
      </c>
      <c r="D56" s="27">
        <f>SUM(D28)</f>
        <v>0</v>
      </c>
      <c r="E56" s="27">
        <f>SUM(E28)</f>
        <v>0</v>
      </c>
      <c r="F56" s="27">
        <f>SUM(F28)</f>
        <v>0</v>
      </c>
      <c r="G56" s="27">
        <f t="shared" ref="G56:BR56" si="10">SUM(G32)</f>
        <v>5121501</v>
      </c>
      <c r="H56" s="27">
        <f t="shared" si="10"/>
        <v>6247846</v>
      </c>
      <c r="I56" s="27">
        <f t="shared" si="10"/>
        <v>7081395</v>
      </c>
      <c r="J56" s="27">
        <f t="shared" si="10"/>
        <v>7594445</v>
      </c>
      <c r="K56" s="27">
        <f t="shared" si="10"/>
        <v>2550292</v>
      </c>
      <c r="L56" s="27">
        <f t="shared" si="10"/>
        <v>5179186</v>
      </c>
      <c r="M56" s="27">
        <f t="shared" si="10"/>
        <v>5333324</v>
      </c>
      <c r="N56" s="27">
        <f t="shared" si="10"/>
        <v>8537346</v>
      </c>
      <c r="O56" s="27">
        <f t="shared" si="10"/>
        <v>3004100</v>
      </c>
      <c r="P56" s="27">
        <f t="shared" si="10"/>
        <v>3788731</v>
      </c>
      <c r="Q56" s="27">
        <f t="shared" si="10"/>
        <v>7291800</v>
      </c>
      <c r="R56" s="27">
        <f t="shared" si="10"/>
        <v>2284269</v>
      </c>
      <c r="S56" s="27">
        <f t="shared" si="10"/>
        <v>2755644</v>
      </c>
      <c r="T56" s="27">
        <f t="shared" si="10"/>
        <v>4420842</v>
      </c>
      <c r="U56" s="27">
        <f t="shared" si="10"/>
        <v>0</v>
      </c>
      <c r="V56" s="27">
        <f t="shared" si="10"/>
        <v>8109572</v>
      </c>
      <c r="W56" s="27">
        <f t="shared" si="10"/>
        <v>803395</v>
      </c>
      <c r="X56" s="27">
        <f t="shared" si="10"/>
        <v>3902585</v>
      </c>
      <c r="Y56" s="27">
        <f t="shared" si="10"/>
        <v>2263200</v>
      </c>
      <c r="Z56" s="27">
        <f t="shared" si="10"/>
        <v>2737755</v>
      </c>
      <c r="AA56" s="27">
        <f t="shared" si="10"/>
        <v>9460439</v>
      </c>
      <c r="AB56" s="27">
        <f t="shared" si="10"/>
        <v>0</v>
      </c>
      <c r="AC56" s="27">
        <f t="shared" si="10"/>
        <v>0</v>
      </c>
      <c r="AD56" s="27">
        <f t="shared" si="10"/>
        <v>785898</v>
      </c>
      <c r="AE56" s="27">
        <f t="shared" si="10"/>
        <v>0</v>
      </c>
      <c r="AF56" s="27">
        <f t="shared" si="10"/>
        <v>1063444</v>
      </c>
      <c r="AG56" s="27">
        <f t="shared" si="10"/>
        <v>0</v>
      </c>
      <c r="AH56" s="27">
        <f t="shared" si="10"/>
        <v>0</v>
      </c>
      <c r="AI56" s="27">
        <f t="shared" si="10"/>
        <v>0</v>
      </c>
      <c r="AJ56" s="27">
        <f t="shared" si="10"/>
        <v>1342929</v>
      </c>
      <c r="AK56" s="27">
        <f t="shared" si="10"/>
        <v>0</v>
      </c>
      <c r="AL56" s="27">
        <f t="shared" si="10"/>
        <v>7007941</v>
      </c>
      <c r="AM56" s="27">
        <f t="shared" si="10"/>
        <v>2678364</v>
      </c>
      <c r="AN56" s="27">
        <f t="shared" si="10"/>
        <v>0</v>
      </c>
      <c r="AO56" s="27">
        <f t="shared" si="10"/>
        <v>2072142</v>
      </c>
      <c r="AP56" s="27">
        <f t="shared" si="10"/>
        <v>2013391</v>
      </c>
      <c r="AQ56" s="27">
        <f t="shared" si="10"/>
        <v>1463033</v>
      </c>
      <c r="AR56" s="27">
        <f t="shared" si="10"/>
        <v>1633152</v>
      </c>
      <c r="AS56" s="27">
        <f t="shared" si="10"/>
        <v>2163558</v>
      </c>
      <c r="AT56" s="27">
        <f t="shared" si="10"/>
        <v>1304318</v>
      </c>
      <c r="AU56" s="27">
        <f t="shared" si="10"/>
        <v>6010015</v>
      </c>
      <c r="AV56" s="27">
        <f t="shared" si="10"/>
        <v>1598200</v>
      </c>
      <c r="AW56" s="27">
        <f t="shared" si="10"/>
        <v>1633777</v>
      </c>
      <c r="AX56" s="27">
        <f t="shared" si="10"/>
        <v>1898100</v>
      </c>
      <c r="AY56" s="27">
        <f t="shared" si="10"/>
        <v>1531900</v>
      </c>
      <c r="AZ56" s="27">
        <f t="shared" si="10"/>
        <v>6800548</v>
      </c>
      <c r="BA56" s="27">
        <f t="shared" si="10"/>
        <v>3116814</v>
      </c>
      <c r="BB56" s="27">
        <f t="shared" si="10"/>
        <v>0</v>
      </c>
      <c r="BC56" s="27">
        <f t="shared" si="10"/>
        <v>0</v>
      </c>
      <c r="BD56" s="27">
        <f t="shared" si="10"/>
        <v>3836483</v>
      </c>
      <c r="BE56" s="27">
        <f t="shared" si="10"/>
        <v>3341600</v>
      </c>
      <c r="BF56" s="27">
        <f t="shared" si="10"/>
        <v>2039800</v>
      </c>
      <c r="BG56" s="27">
        <f t="shared" si="10"/>
        <v>0</v>
      </c>
      <c r="BH56" s="27">
        <f t="shared" si="10"/>
        <v>1206400</v>
      </c>
      <c r="BI56" s="27">
        <f t="shared" si="10"/>
        <v>2512000</v>
      </c>
      <c r="BJ56" s="27">
        <f t="shared" si="10"/>
        <v>1666584</v>
      </c>
      <c r="BK56" s="27">
        <f t="shared" si="10"/>
        <v>2329753</v>
      </c>
      <c r="BL56" s="27">
        <f t="shared" si="10"/>
        <v>1437322</v>
      </c>
      <c r="BM56" s="27">
        <f t="shared" si="10"/>
        <v>1499624</v>
      </c>
      <c r="BN56" s="27">
        <f t="shared" si="10"/>
        <v>2152964</v>
      </c>
      <c r="BO56" s="27">
        <f t="shared" si="10"/>
        <v>3040725</v>
      </c>
      <c r="BP56" s="27">
        <f t="shared" si="10"/>
        <v>1905331</v>
      </c>
      <c r="BQ56" s="27">
        <f t="shared" si="10"/>
        <v>1829479</v>
      </c>
      <c r="BR56" s="27">
        <f t="shared" si="10"/>
        <v>11839985</v>
      </c>
      <c r="BS56" s="27">
        <f t="shared" ref="BS56:CZ56" si="11">SUM(BS32)</f>
        <v>6535744</v>
      </c>
      <c r="BT56" s="27">
        <f t="shared" si="11"/>
        <v>1335366</v>
      </c>
      <c r="BU56" s="27">
        <f t="shared" si="11"/>
        <v>1885418</v>
      </c>
      <c r="BV56" s="27">
        <f t="shared" si="11"/>
        <v>1811584</v>
      </c>
      <c r="BW56" s="27">
        <f t="shared" si="11"/>
        <v>6058492</v>
      </c>
      <c r="BX56" s="27">
        <f t="shared" si="11"/>
        <v>1241396</v>
      </c>
      <c r="BY56" s="27">
        <f t="shared" si="11"/>
        <v>1109282</v>
      </c>
      <c r="BZ56" s="27">
        <f t="shared" si="11"/>
        <v>2195272</v>
      </c>
      <c r="CA56" s="27">
        <f t="shared" si="11"/>
        <v>1835496</v>
      </c>
      <c r="CB56" s="27">
        <f t="shared" si="11"/>
        <v>4390156</v>
      </c>
      <c r="CC56" s="27">
        <f t="shared" si="11"/>
        <v>1320323</v>
      </c>
      <c r="CD56" s="27">
        <f t="shared" si="11"/>
        <v>1490591</v>
      </c>
      <c r="CE56" s="27">
        <f t="shared" si="11"/>
        <v>1391771</v>
      </c>
      <c r="CF56" s="27">
        <f t="shared" si="11"/>
        <v>1581028</v>
      </c>
      <c r="CG56" s="27">
        <f t="shared" si="11"/>
        <v>1676000</v>
      </c>
      <c r="CH56" s="27">
        <f t="shared" si="11"/>
        <v>2914854</v>
      </c>
      <c r="CI56" s="27">
        <f t="shared" si="11"/>
        <v>1230084</v>
      </c>
      <c r="CJ56" s="27">
        <f t="shared" si="11"/>
        <v>3095078</v>
      </c>
      <c r="CK56" s="27">
        <f t="shared" si="11"/>
        <v>1680174</v>
      </c>
      <c r="CL56" s="27">
        <f t="shared" si="11"/>
        <v>2494362</v>
      </c>
      <c r="CM56" s="27">
        <f t="shared" si="11"/>
        <v>1333814</v>
      </c>
      <c r="CN56" s="27">
        <f t="shared" si="11"/>
        <v>2572852</v>
      </c>
      <c r="CO56" s="27">
        <f t="shared" si="11"/>
        <v>2450102</v>
      </c>
      <c r="CP56" s="27">
        <f t="shared" si="11"/>
        <v>1288966</v>
      </c>
      <c r="CQ56" s="27">
        <f t="shared" si="11"/>
        <v>1400200</v>
      </c>
      <c r="CR56" s="27">
        <f t="shared" si="11"/>
        <v>2740476</v>
      </c>
      <c r="CS56" s="27">
        <f t="shared" si="11"/>
        <v>1610694</v>
      </c>
      <c r="CT56" s="27">
        <f t="shared" si="11"/>
        <v>1520000</v>
      </c>
      <c r="CU56" s="27">
        <f t="shared" si="11"/>
        <v>3578220</v>
      </c>
      <c r="CV56" s="27">
        <f t="shared" si="11"/>
        <v>1487283</v>
      </c>
      <c r="CW56" s="27">
        <f t="shared" si="11"/>
        <v>3804000</v>
      </c>
      <c r="CX56" s="27">
        <f t="shared" si="11"/>
        <v>3306000</v>
      </c>
      <c r="CY56" s="27">
        <f t="shared" si="11"/>
        <v>4692000</v>
      </c>
      <c r="CZ56" s="27">
        <f t="shared" si="11"/>
        <v>5956796</v>
      </c>
      <c r="DA56" s="27">
        <f>SUM(DA32)</f>
        <v>275660050</v>
      </c>
      <c r="DB56" s="1">
        <f t="shared" si="4"/>
        <v>275660050</v>
      </c>
      <c r="DC56" s="1">
        <f t="shared" si="5"/>
        <v>0</v>
      </c>
    </row>
    <row r="57" spans="1:107">
      <c r="B57" s="14" t="s">
        <v>112</v>
      </c>
      <c r="C57" s="19">
        <f>SUM(C31)</f>
        <v>3098982</v>
      </c>
      <c r="D57" s="19">
        <f>SUM(D27)</f>
        <v>0</v>
      </c>
      <c r="E57" s="19">
        <f>SUM(E27)</f>
        <v>0</v>
      </c>
      <c r="F57" s="19">
        <f>SUM(F27)</f>
        <v>0</v>
      </c>
      <c r="G57" s="19">
        <f t="shared" ref="G57:BR57" si="12">SUM(G31)</f>
        <v>4921133</v>
      </c>
      <c r="H57" s="19">
        <f t="shared" si="12"/>
        <v>8562910</v>
      </c>
      <c r="I57" s="19">
        <f t="shared" si="12"/>
        <v>4029245</v>
      </c>
      <c r="J57" s="19">
        <f t="shared" si="12"/>
        <v>5715297</v>
      </c>
      <c r="K57" s="19">
        <f t="shared" si="12"/>
        <v>4849489</v>
      </c>
      <c r="L57" s="19">
        <f t="shared" si="12"/>
        <v>0</v>
      </c>
      <c r="M57" s="19">
        <f t="shared" si="12"/>
        <v>4044437</v>
      </c>
      <c r="N57" s="19">
        <f t="shared" si="12"/>
        <v>4105561</v>
      </c>
      <c r="O57" s="19">
        <f t="shared" si="12"/>
        <v>1940725</v>
      </c>
      <c r="P57" s="19">
        <f t="shared" si="12"/>
        <v>194832</v>
      </c>
      <c r="Q57" s="19">
        <f t="shared" si="12"/>
        <v>6898494</v>
      </c>
      <c r="R57" s="19">
        <f t="shared" si="12"/>
        <v>2660911</v>
      </c>
      <c r="S57" s="19">
        <f t="shared" si="12"/>
        <v>2219596</v>
      </c>
      <c r="T57" s="19">
        <f t="shared" si="12"/>
        <v>4598234</v>
      </c>
      <c r="U57" s="19">
        <f t="shared" si="12"/>
        <v>0</v>
      </c>
      <c r="V57" s="19">
        <f t="shared" si="12"/>
        <v>7507529</v>
      </c>
      <c r="W57" s="19">
        <f t="shared" si="12"/>
        <v>1522490</v>
      </c>
      <c r="X57" s="19">
        <f t="shared" si="12"/>
        <v>2055342</v>
      </c>
      <c r="Y57" s="19">
        <f t="shared" si="12"/>
        <v>3375406</v>
      </c>
      <c r="Z57" s="19">
        <f t="shared" si="12"/>
        <v>2839163</v>
      </c>
      <c r="AA57" s="19">
        <f t="shared" si="12"/>
        <v>9123143</v>
      </c>
      <c r="AB57" s="19">
        <f t="shared" si="12"/>
        <v>0</v>
      </c>
      <c r="AC57" s="19">
        <f t="shared" si="12"/>
        <v>0</v>
      </c>
      <c r="AD57" s="19">
        <f t="shared" si="12"/>
        <v>183602</v>
      </c>
      <c r="AE57" s="19">
        <f t="shared" si="12"/>
        <v>0</v>
      </c>
      <c r="AF57" s="19">
        <f t="shared" si="12"/>
        <v>277013</v>
      </c>
      <c r="AG57" s="19">
        <f t="shared" si="12"/>
        <v>0</v>
      </c>
      <c r="AH57" s="19">
        <f t="shared" si="12"/>
        <v>0</v>
      </c>
      <c r="AI57" s="19">
        <f t="shared" si="12"/>
        <v>0</v>
      </c>
      <c r="AJ57" s="19">
        <f t="shared" si="12"/>
        <v>274877</v>
      </c>
      <c r="AK57" s="19">
        <f t="shared" si="12"/>
        <v>0</v>
      </c>
      <c r="AL57" s="19">
        <f t="shared" si="12"/>
        <v>1206239</v>
      </c>
      <c r="AM57" s="19">
        <f t="shared" si="12"/>
        <v>415958</v>
      </c>
      <c r="AN57" s="19">
        <f t="shared" si="12"/>
        <v>0</v>
      </c>
      <c r="AO57" s="19">
        <f t="shared" si="12"/>
        <v>385322</v>
      </c>
      <c r="AP57" s="19">
        <f t="shared" si="12"/>
        <v>300489</v>
      </c>
      <c r="AQ57" s="19">
        <f t="shared" si="12"/>
        <v>380966</v>
      </c>
      <c r="AR57" s="19">
        <f t="shared" si="12"/>
        <v>282997</v>
      </c>
      <c r="AS57" s="19">
        <f t="shared" si="12"/>
        <v>453128</v>
      </c>
      <c r="AT57" s="19">
        <f t="shared" si="12"/>
        <v>250044</v>
      </c>
      <c r="AU57" s="19">
        <f t="shared" si="12"/>
        <v>1008839</v>
      </c>
      <c r="AV57" s="19">
        <f t="shared" si="12"/>
        <v>274287</v>
      </c>
      <c r="AW57" s="19">
        <f t="shared" si="12"/>
        <v>521624</v>
      </c>
      <c r="AX57" s="19">
        <f t="shared" si="12"/>
        <v>367262</v>
      </c>
      <c r="AY57" s="19">
        <f t="shared" si="12"/>
        <v>349247</v>
      </c>
      <c r="AZ57" s="19">
        <f t="shared" si="12"/>
        <v>1289076</v>
      </c>
      <c r="BA57" s="19">
        <f t="shared" si="12"/>
        <v>388439</v>
      </c>
      <c r="BB57" s="19">
        <f t="shared" si="12"/>
        <v>0</v>
      </c>
      <c r="BC57" s="19">
        <f t="shared" si="12"/>
        <v>0</v>
      </c>
      <c r="BD57" s="19">
        <f t="shared" si="12"/>
        <v>589640</v>
      </c>
      <c r="BE57" s="19">
        <f t="shared" si="12"/>
        <v>541510</v>
      </c>
      <c r="BF57" s="19">
        <f t="shared" si="12"/>
        <v>268804</v>
      </c>
      <c r="BG57" s="19">
        <f t="shared" si="12"/>
        <v>0</v>
      </c>
      <c r="BH57" s="19">
        <f t="shared" si="12"/>
        <v>463461</v>
      </c>
      <c r="BI57" s="19">
        <f t="shared" si="12"/>
        <v>480144</v>
      </c>
      <c r="BJ57" s="19">
        <f t="shared" si="12"/>
        <v>301977</v>
      </c>
      <c r="BK57" s="19">
        <f t="shared" si="12"/>
        <v>332875</v>
      </c>
      <c r="BL57" s="19">
        <f t="shared" si="12"/>
        <v>1075</v>
      </c>
      <c r="BM57" s="19">
        <f t="shared" si="12"/>
        <v>9457</v>
      </c>
      <c r="BN57" s="19">
        <f t="shared" si="12"/>
        <v>448373</v>
      </c>
      <c r="BO57" s="19">
        <f t="shared" si="12"/>
        <v>720588</v>
      </c>
      <c r="BP57" s="19">
        <f t="shared" si="12"/>
        <v>559851</v>
      </c>
      <c r="BQ57" s="19">
        <f t="shared" si="12"/>
        <v>461333</v>
      </c>
      <c r="BR57" s="19">
        <f t="shared" si="12"/>
        <v>3438141</v>
      </c>
      <c r="BS57" s="19">
        <f t="shared" ref="BS57:CZ57" si="13">SUM(BS31)</f>
        <v>1935824</v>
      </c>
      <c r="BT57" s="19">
        <f t="shared" si="13"/>
        <v>444134</v>
      </c>
      <c r="BU57" s="19">
        <f t="shared" si="13"/>
        <v>30696</v>
      </c>
      <c r="BV57" s="19">
        <f t="shared" si="13"/>
        <v>4568</v>
      </c>
      <c r="BW57" s="19">
        <f t="shared" si="13"/>
        <v>1884830</v>
      </c>
      <c r="BX57" s="19">
        <f t="shared" si="13"/>
        <v>466600</v>
      </c>
      <c r="BY57" s="19">
        <f t="shared" si="13"/>
        <v>0</v>
      </c>
      <c r="BZ57" s="19">
        <f t="shared" si="13"/>
        <v>1265059</v>
      </c>
      <c r="CA57" s="19">
        <f t="shared" si="13"/>
        <v>812002</v>
      </c>
      <c r="CB57" s="19">
        <f t="shared" si="13"/>
        <v>2397092</v>
      </c>
      <c r="CC57" s="19">
        <f t="shared" si="13"/>
        <v>0</v>
      </c>
      <c r="CD57" s="19">
        <f t="shared" si="13"/>
        <v>0</v>
      </c>
      <c r="CE57" s="19">
        <f t="shared" si="13"/>
        <v>311049</v>
      </c>
      <c r="CF57" s="19">
        <f t="shared" si="13"/>
        <v>233614</v>
      </c>
      <c r="CG57" s="19">
        <f t="shared" si="13"/>
        <v>274798</v>
      </c>
      <c r="CH57" s="19">
        <f t="shared" si="13"/>
        <v>437463</v>
      </c>
      <c r="CI57" s="19">
        <f t="shared" si="13"/>
        <v>516611</v>
      </c>
      <c r="CJ57" s="19">
        <f t="shared" si="13"/>
        <v>12659</v>
      </c>
      <c r="CK57" s="19">
        <f t="shared" si="13"/>
        <v>4669</v>
      </c>
      <c r="CL57" s="19">
        <f t="shared" si="13"/>
        <v>9623</v>
      </c>
      <c r="CM57" s="19">
        <f t="shared" si="13"/>
        <v>1081</v>
      </c>
      <c r="CN57" s="19">
        <f t="shared" si="13"/>
        <v>3659</v>
      </c>
      <c r="CO57" s="19">
        <f t="shared" si="13"/>
        <v>0</v>
      </c>
      <c r="CP57" s="19">
        <f t="shared" si="13"/>
        <v>305420</v>
      </c>
      <c r="CQ57" s="19">
        <f t="shared" si="13"/>
        <v>0</v>
      </c>
      <c r="CR57" s="19">
        <f t="shared" si="13"/>
        <v>0</v>
      </c>
      <c r="CS57" s="19">
        <f t="shared" si="13"/>
        <v>329205</v>
      </c>
      <c r="CT57" s="19">
        <f t="shared" si="13"/>
        <v>276537</v>
      </c>
      <c r="CU57" s="19">
        <f t="shared" si="13"/>
        <v>891139</v>
      </c>
      <c r="CV57" s="19">
        <f t="shared" si="13"/>
        <v>497299</v>
      </c>
      <c r="CW57" s="19">
        <f t="shared" si="13"/>
        <v>0</v>
      </c>
      <c r="CX57" s="19">
        <f t="shared" si="13"/>
        <v>0</v>
      </c>
      <c r="CY57" s="19">
        <f t="shared" si="13"/>
        <v>0</v>
      </c>
      <c r="CZ57" s="19">
        <f t="shared" si="13"/>
        <v>0</v>
      </c>
      <c r="DA57" s="19">
        <f>SUM(DA31)</f>
        <v>114835188</v>
      </c>
      <c r="DB57" s="1">
        <f t="shared" si="4"/>
        <v>114835188</v>
      </c>
      <c r="DC57" s="1">
        <f t="shared" si="5"/>
        <v>0</v>
      </c>
    </row>
    <row r="58" spans="1:107">
      <c r="B58" s="14" t="s">
        <v>98</v>
      </c>
      <c r="C58" s="19">
        <f>SUM(C33+C35)</f>
        <v>3595000</v>
      </c>
      <c r="D58" s="19">
        <f>SUM(D29+D31)</f>
        <v>0</v>
      </c>
      <c r="E58" s="19">
        <f>SUM(E29+E31)</f>
        <v>0</v>
      </c>
      <c r="F58" s="19">
        <f>SUM(F29+F31)</f>
        <v>0</v>
      </c>
      <c r="G58" s="19">
        <f t="shared" ref="G58:BR58" si="14">SUM(G33+G35)</f>
        <v>1414240</v>
      </c>
      <c r="H58" s="19">
        <f t="shared" si="14"/>
        <v>3071000</v>
      </c>
      <c r="I58" s="19">
        <f t="shared" si="14"/>
        <v>522800</v>
      </c>
      <c r="J58" s="19">
        <f t="shared" si="14"/>
        <v>3505180</v>
      </c>
      <c r="K58" s="19">
        <f t="shared" si="14"/>
        <v>549210</v>
      </c>
      <c r="L58" s="19">
        <f t="shared" si="14"/>
        <v>7699371</v>
      </c>
      <c r="M58" s="19">
        <f t="shared" si="14"/>
        <v>4595000</v>
      </c>
      <c r="N58" s="19">
        <f t="shared" si="14"/>
        <v>2093000</v>
      </c>
      <c r="O58" s="19">
        <f t="shared" si="14"/>
        <v>1559200</v>
      </c>
      <c r="P58" s="19">
        <f t="shared" si="14"/>
        <v>265000</v>
      </c>
      <c r="Q58" s="19">
        <f t="shared" si="14"/>
        <v>5125600</v>
      </c>
      <c r="R58" s="19">
        <f t="shared" si="14"/>
        <v>2026900</v>
      </c>
      <c r="S58" s="19">
        <f t="shared" si="14"/>
        <v>379000</v>
      </c>
      <c r="T58" s="19">
        <f t="shared" si="14"/>
        <v>359500</v>
      </c>
      <c r="U58" s="19">
        <f t="shared" si="14"/>
        <v>0</v>
      </c>
      <c r="V58" s="19">
        <f t="shared" si="14"/>
        <v>0</v>
      </c>
      <c r="W58" s="19">
        <f t="shared" si="14"/>
        <v>0</v>
      </c>
      <c r="X58" s="19">
        <f t="shared" si="14"/>
        <v>134011</v>
      </c>
      <c r="Y58" s="19">
        <f t="shared" si="14"/>
        <v>402114</v>
      </c>
      <c r="Z58" s="19">
        <f t="shared" si="14"/>
        <v>6322000</v>
      </c>
      <c r="AA58" s="19">
        <f t="shared" si="14"/>
        <v>2281000</v>
      </c>
      <c r="AB58" s="19">
        <f t="shared" si="14"/>
        <v>0</v>
      </c>
      <c r="AC58" s="19">
        <f t="shared" si="14"/>
        <v>0</v>
      </c>
      <c r="AD58" s="19">
        <f t="shared" si="14"/>
        <v>210000</v>
      </c>
      <c r="AE58" s="19">
        <f t="shared" si="14"/>
        <v>0</v>
      </c>
      <c r="AF58" s="19">
        <f t="shared" si="14"/>
        <v>143660</v>
      </c>
      <c r="AG58" s="19">
        <f t="shared" si="14"/>
        <v>0</v>
      </c>
      <c r="AH58" s="19">
        <f t="shared" si="14"/>
        <v>0</v>
      </c>
      <c r="AI58" s="19">
        <f t="shared" si="14"/>
        <v>0</v>
      </c>
      <c r="AJ58" s="19">
        <f t="shared" si="14"/>
        <v>453506</v>
      </c>
      <c r="AK58" s="19">
        <f t="shared" si="14"/>
        <v>0</v>
      </c>
      <c r="AL58" s="19">
        <f t="shared" si="14"/>
        <v>4714768</v>
      </c>
      <c r="AM58" s="19">
        <f t="shared" si="14"/>
        <v>745420</v>
      </c>
      <c r="AN58" s="19">
        <f t="shared" si="14"/>
        <v>0</v>
      </c>
      <c r="AO58" s="19">
        <f t="shared" si="14"/>
        <v>291157</v>
      </c>
      <c r="AP58" s="19">
        <f t="shared" si="14"/>
        <v>836621</v>
      </c>
      <c r="AQ58" s="19">
        <f t="shared" si="14"/>
        <v>421930</v>
      </c>
      <c r="AR58" s="19">
        <f t="shared" si="14"/>
        <v>2251549</v>
      </c>
      <c r="AS58" s="19">
        <f t="shared" si="14"/>
        <v>419658</v>
      </c>
      <c r="AT58" s="19">
        <f t="shared" si="14"/>
        <v>446148</v>
      </c>
      <c r="AU58" s="19">
        <f t="shared" si="14"/>
        <v>1871558</v>
      </c>
      <c r="AV58" s="19">
        <f t="shared" si="14"/>
        <v>598953</v>
      </c>
      <c r="AW58" s="19">
        <f t="shared" si="14"/>
        <v>971260</v>
      </c>
      <c r="AX58" s="19">
        <f t="shared" si="14"/>
        <v>570065</v>
      </c>
      <c r="AY58" s="19">
        <f t="shared" si="14"/>
        <v>371700</v>
      </c>
      <c r="AZ58" s="19">
        <f t="shared" si="14"/>
        <v>2819394</v>
      </c>
      <c r="BA58" s="19">
        <f t="shared" si="14"/>
        <v>1183976</v>
      </c>
      <c r="BB58" s="19">
        <f t="shared" si="14"/>
        <v>0</v>
      </c>
      <c r="BC58" s="19">
        <f t="shared" si="14"/>
        <v>0</v>
      </c>
      <c r="BD58" s="19">
        <f t="shared" si="14"/>
        <v>1501566</v>
      </c>
      <c r="BE58" s="19">
        <f t="shared" si="14"/>
        <v>2485708</v>
      </c>
      <c r="BF58" s="19">
        <f t="shared" si="14"/>
        <v>1216215</v>
      </c>
      <c r="BG58" s="19">
        <f t="shared" si="14"/>
        <v>0</v>
      </c>
      <c r="BH58" s="19">
        <f t="shared" si="14"/>
        <v>306800</v>
      </c>
      <c r="BI58" s="19">
        <f t="shared" si="14"/>
        <v>3658713</v>
      </c>
      <c r="BJ58" s="19">
        <f t="shared" si="14"/>
        <v>1501276</v>
      </c>
      <c r="BK58" s="19">
        <f t="shared" si="14"/>
        <v>884260</v>
      </c>
      <c r="BL58" s="19">
        <f t="shared" si="14"/>
        <v>611944</v>
      </c>
      <c r="BM58" s="19">
        <f t="shared" si="14"/>
        <v>692474</v>
      </c>
      <c r="BN58" s="19">
        <f t="shared" si="14"/>
        <v>1445031</v>
      </c>
      <c r="BO58" s="19">
        <f t="shared" si="14"/>
        <v>4935074</v>
      </c>
      <c r="BP58" s="19">
        <f t="shared" si="14"/>
        <v>488627</v>
      </c>
      <c r="BQ58" s="19">
        <f t="shared" si="14"/>
        <v>672940</v>
      </c>
      <c r="BR58" s="19">
        <f t="shared" si="14"/>
        <v>16121966</v>
      </c>
      <c r="BS58" s="19">
        <f t="shared" ref="BS58:CZ58" si="15">SUM(BS33+BS35)</f>
        <v>3014341</v>
      </c>
      <c r="BT58" s="19">
        <f t="shared" si="15"/>
        <v>1011800</v>
      </c>
      <c r="BU58" s="19">
        <f t="shared" si="15"/>
        <v>483996</v>
      </c>
      <c r="BV58" s="19">
        <f t="shared" si="15"/>
        <v>768757</v>
      </c>
      <c r="BW58" s="19">
        <f t="shared" si="15"/>
        <v>4161109</v>
      </c>
      <c r="BX58" s="19">
        <f t="shared" si="15"/>
        <v>1277445</v>
      </c>
      <c r="BY58" s="19">
        <f t="shared" si="15"/>
        <v>1311043</v>
      </c>
      <c r="BZ58" s="19">
        <f t="shared" si="15"/>
        <v>2282565</v>
      </c>
      <c r="CA58" s="19">
        <f t="shared" si="15"/>
        <v>377800</v>
      </c>
      <c r="CB58" s="19">
        <f t="shared" si="15"/>
        <v>578112</v>
      </c>
      <c r="CC58" s="19">
        <f t="shared" si="15"/>
        <v>474986</v>
      </c>
      <c r="CD58" s="19">
        <f t="shared" si="15"/>
        <v>319965</v>
      </c>
      <c r="CE58" s="19">
        <f t="shared" si="15"/>
        <v>151700</v>
      </c>
      <c r="CF58" s="19">
        <f t="shared" si="15"/>
        <v>228823</v>
      </c>
      <c r="CG58" s="19">
        <f t="shared" si="15"/>
        <v>325210</v>
      </c>
      <c r="CH58" s="19">
        <f t="shared" si="15"/>
        <v>504723</v>
      </c>
      <c r="CI58" s="19">
        <f t="shared" si="15"/>
        <v>0</v>
      </c>
      <c r="CJ58" s="19">
        <f t="shared" si="15"/>
        <v>895383</v>
      </c>
      <c r="CK58" s="19">
        <f t="shared" si="15"/>
        <v>427784</v>
      </c>
      <c r="CL58" s="19">
        <f t="shared" si="15"/>
        <v>1108417</v>
      </c>
      <c r="CM58" s="19">
        <f t="shared" si="15"/>
        <v>695155</v>
      </c>
      <c r="CN58" s="19">
        <f t="shared" si="15"/>
        <v>6698152</v>
      </c>
      <c r="CO58" s="19">
        <f t="shared" si="15"/>
        <v>406744</v>
      </c>
      <c r="CP58" s="19">
        <f t="shared" si="15"/>
        <v>297017</v>
      </c>
      <c r="CQ58" s="19">
        <f t="shared" si="15"/>
        <v>414720</v>
      </c>
      <c r="CR58" s="19">
        <f t="shared" si="15"/>
        <v>348991</v>
      </c>
      <c r="CS58" s="19">
        <f t="shared" si="15"/>
        <v>425795</v>
      </c>
      <c r="CT58" s="19">
        <f t="shared" si="15"/>
        <v>376966</v>
      </c>
      <c r="CU58" s="19">
        <f t="shared" si="15"/>
        <v>1350465</v>
      </c>
      <c r="CV58" s="19">
        <f t="shared" si="15"/>
        <v>265219</v>
      </c>
      <c r="CW58" s="19">
        <f t="shared" si="15"/>
        <v>0</v>
      </c>
      <c r="CX58" s="19">
        <f t="shared" si="15"/>
        <v>0</v>
      </c>
      <c r="CY58" s="19">
        <f t="shared" si="15"/>
        <v>0</v>
      </c>
      <c r="CZ58" s="19">
        <f t="shared" si="15"/>
        <v>0</v>
      </c>
      <c r="DA58" s="19">
        <f>SUM(DA33+DA35)</f>
        <v>132726226</v>
      </c>
      <c r="DB58" s="1">
        <f t="shared" si="4"/>
        <v>132726226</v>
      </c>
      <c r="DC58" s="1">
        <f t="shared" si="5"/>
        <v>0</v>
      </c>
    </row>
    <row r="59" spans="1:107">
      <c r="B59" s="14" t="s">
        <v>113</v>
      </c>
      <c r="C59" s="19">
        <f>SUM(C39)</f>
        <v>97711</v>
      </c>
      <c r="D59" s="19">
        <f>SUM(D35)</f>
        <v>0</v>
      </c>
      <c r="E59" s="19">
        <f>SUM(E35)</f>
        <v>0</v>
      </c>
      <c r="F59" s="19">
        <f>SUM(F35)</f>
        <v>0</v>
      </c>
      <c r="G59" s="19">
        <f t="shared" ref="G59:BR59" si="16">SUM(G39)</f>
        <v>69821</v>
      </c>
      <c r="H59" s="19">
        <f t="shared" si="16"/>
        <v>138075</v>
      </c>
      <c r="I59" s="19">
        <f t="shared" si="16"/>
        <v>63586</v>
      </c>
      <c r="J59" s="19">
        <f t="shared" si="16"/>
        <v>97146</v>
      </c>
      <c r="K59" s="19">
        <f t="shared" si="16"/>
        <v>85288</v>
      </c>
      <c r="L59" s="19">
        <f t="shared" si="16"/>
        <v>142526</v>
      </c>
      <c r="M59" s="19">
        <f t="shared" si="16"/>
        <v>116878</v>
      </c>
      <c r="N59" s="19">
        <f t="shared" si="16"/>
        <v>120148</v>
      </c>
      <c r="O59" s="19">
        <f t="shared" si="16"/>
        <v>39423</v>
      </c>
      <c r="P59" s="19">
        <f t="shared" si="16"/>
        <v>47083</v>
      </c>
      <c r="Q59" s="19">
        <f t="shared" si="16"/>
        <v>140800</v>
      </c>
      <c r="R59" s="19">
        <f t="shared" si="16"/>
        <v>44374</v>
      </c>
      <c r="S59" s="19">
        <f t="shared" si="16"/>
        <v>42247</v>
      </c>
      <c r="T59" s="19">
        <f t="shared" si="16"/>
        <v>43072</v>
      </c>
      <c r="U59" s="19">
        <f t="shared" si="16"/>
        <v>0</v>
      </c>
      <c r="V59" s="19">
        <f t="shared" si="16"/>
        <v>117117</v>
      </c>
      <c r="W59" s="19">
        <f t="shared" si="16"/>
        <v>15075</v>
      </c>
      <c r="X59" s="19">
        <f t="shared" si="16"/>
        <v>48690</v>
      </c>
      <c r="Y59" s="19">
        <f t="shared" si="16"/>
        <v>41794</v>
      </c>
      <c r="Z59" s="19">
        <f t="shared" si="16"/>
        <v>69400</v>
      </c>
      <c r="AA59" s="19">
        <f t="shared" si="16"/>
        <v>118718</v>
      </c>
      <c r="AB59" s="19">
        <f t="shared" si="16"/>
        <v>0</v>
      </c>
      <c r="AC59" s="19">
        <f t="shared" si="16"/>
        <v>0</v>
      </c>
      <c r="AD59" s="19">
        <f t="shared" si="16"/>
        <v>22022</v>
      </c>
      <c r="AE59" s="19">
        <f t="shared" si="16"/>
        <v>0</v>
      </c>
      <c r="AF59" s="19">
        <f t="shared" si="16"/>
        <v>24314</v>
      </c>
      <c r="AG59" s="19">
        <f t="shared" si="16"/>
        <v>0</v>
      </c>
      <c r="AH59" s="19">
        <f t="shared" si="16"/>
        <v>0</v>
      </c>
      <c r="AI59" s="19">
        <f t="shared" si="16"/>
        <v>0</v>
      </c>
      <c r="AJ59" s="19">
        <f t="shared" si="16"/>
        <v>32438</v>
      </c>
      <c r="AK59" s="19">
        <f t="shared" si="16"/>
        <v>0</v>
      </c>
      <c r="AL59" s="19">
        <f t="shared" si="16"/>
        <v>192386</v>
      </c>
      <c r="AM59" s="19">
        <f t="shared" si="16"/>
        <v>61514</v>
      </c>
      <c r="AN59" s="19">
        <f t="shared" si="16"/>
        <v>0</v>
      </c>
      <c r="AO59" s="19">
        <f t="shared" si="16"/>
        <v>49695</v>
      </c>
      <c r="AP59" s="19">
        <f t="shared" si="16"/>
        <v>51857</v>
      </c>
      <c r="AQ59" s="19">
        <f t="shared" si="16"/>
        <v>41080</v>
      </c>
      <c r="AR59" s="19">
        <f t="shared" si="16"/>
        <v>48050</v>
      </c>
      <c r="AS59" s="19">
        <f t="shared" si="16"/>
        <v>64002</v>
      </c>
      <c r="AT59" s="19">
        <f t="shared" si="16"/>
        <v>37848</v>
      </c>
      <c r="AU59" s="19">
        <f t="shared" si="16"/>
        <v>177164</v>
      </c>
      <c r="AV59" s="19">
        <f t="shared" si="16"/>
        <v>43051</v>
      </c>
      <c r="AW59" s="19">
        <f t="shared" si="16"/>
        <v>48374</v>
      </c>
      <c r="AX59" s="19">
        <f t="shared" si="16"/>
        <v>55731</v>
      </c>
      <c r="AY59" s="19">
        <f t="shared" si="16"/>
        <v>48698</v>
      </c>
      <c r="AZ59" s="19">
        <f t="shared" si="16"/>
        <v>203038</v>
      </c>
      <c r="BA59" s="19">
        <f t="shared" si="16"/>
        <v>163185</v>
      </c>
      <c r="BB59" s="19">
        <f t="shared" si="16"/>
        <v>0</v>
      </c>
      <c r="BC59" s="19">
        <f t="shared" si="16"/>
        <v>0</v>
      </c>
      <c r="BD59" s="19">
        <f t="shared" si="16"/>
        <v>121045</v>
      </c>
      <c r="BE59" s="19">
        <f t="shared" si="16"/>
        <v>108121</v>
      </c>
      <c r="BF59" s="19">
        <f t="shared" si="16"/>
        <v>54388</v>
      </c>
      <c r="BG59" s="19">
        <f t="shared" si="16"/>
        <v>0</v>
      </c>
      <c r="BH59" s="19">
        <f t="shared" si="16"/>
        <v>55557</v>
      </c>
      <c r="BI59" s="19">
        <f t="shared" si="16"/>
        <v>99753</v>
      </c>
      <c r="BJ59" s="19">
        <f t="shared" si="16"/>
        <v>43271</v>
      </c>
      <c r="BK59" s="19">
        <f t="shared" si="16"/>
        <v>52004</v>
      </c>
      <c r="BL59" s="19">
        <f t="shared" si="16"/>
        <v>37053</v>
      </c>
      <c r="BM59" s="19">
        <f t="shared" si="16"/>
        <v>113909</v>
      </c>
      <c r="BN59" s="19">
        <f t="shared" si="16"/>
        <v>64677</v>
      </c>
      <c r="BO59" s="19">
        <f t="shared" si="16"/>
        <v>91465</v>
      </c>
      <c r="BP59" s="19">
        <f t="shared" si="16"/>
        <v>50882</v>
      </c>
      <c r="BQ59" s="19">
        <f t="shared" si="16"/>
        <v>37783</v>
      </c>
      <c r="BR59" s="19">
        <f t="shared" si="16"/>
        <v>312036</v>
      </c>
      <c r="BS59" s="19">
        <f t="shared" ref="BS59:CZ59" si="17">SUM(BS39)</f>
        <v>184963</v>
      </c>
      <c r="BT59" s="19">
        <f t="shared" si="17"/>
        <v>43511</v>
      </c>
      <c r="BU59" s="19">
        <f t="shared" si="17"/>
        <v>54010</v>
      </c>
      <c r="BV59" s="19">
        <f t="shared" si="17"/>
        <v>56523</v>
      </c>
      <c r="BW59" s="19">
        <f t="shared" si="17"/>
        <v>178881</v>
      </c>
      <c r="BX59" s="19">
        <f t="shared" si="17"/>
        <v>36327</v>
      </c>
      <c r="BY59" s="19">
        <f t="shared" si="17"/>
        <v>33279</v>
      </c>
      <c r="BZ59" s="19">
        <f t="shared" si="17"/>
        <v>64188</v>
      </c>
      <c r="CA59" s="19">
        <f t="shared" si="17"/>
        <v>56549</v>
      </c>
      <c r="CB59" s="19">
        <f t="shared" si="17"/>
        <v>131499</v>
      </c>
      <c r="CC59" s="19">
        <f t="shared" si="17"/>
        <v>44672</v>
      </c>
      <c r="CD59" s="19">
        <f t="shared" si="17"/>
        <v>44277</v>
      </c>
      <c r="CE59" s="19">
        <f t="shared" si="17"/>
        <v>30683</v>
      </c>
      <c r="CF59" s="19">
        <f t="shared" si="17"/>
        <v>37296</v>
      </c>
      <c r="CG59" s="19">
        <f t="shared" si="17"/>
        <v>37298</v>
      </c>
      <c r="CH59" s="19">
        <f t="shared" si="17"/>
        <v>87551</v>
      </c>
      <c r="CI59" s="19">
        <f t="shared" si="17"/>
        <v>34899</v>
      </c>
      <c r="CJ59" s="19">
        <f t="shared" si="17"/>
        <v>84486</v>
      </c>
      <c r="CK59" s="19">
        <f t="shared" si="17"/>
        <v>51499</v>
      </c>
      <c r="CL59" s="19">
        <f t="shared" si="17"/>
        <v>59166</v>
      </c>
      <c r="CM59" s="19">
        <f t="shared" si="17"/>
        <v>33553</v>
      </c>
      <c r="CN59" s="19">
        <f t="shared" si="17"/>
        <v>69621</v>
      </c>
      <c r="CO59" s="19">
        <f t="shared" si="17"/>
        <v>66956</v>
      </c>
      <c r="CP59" s="19">
        <f t="shared" si="17"/>
        <v>43224</v>
      </c>
      <c r="CQ59" s="19">
        <f t="shared" si="17"/>
        <v>40794</v>
      </c>
      <c r="CR59" s="19">
        <f t="shared" si="17"/>
        <v>66915</v>
      </c>
      <c r="CS59" s="19">
        <f t="shared" si="17"/>
        <v>43610</v>
      </c>
      <c r="CT59" s="19">
        <f t="shared" si="17"/>
        <v>39074</v>
      </c>
      <c r="CU59" s="19">
        <f t="shared" si="17"/>
        <v>98472</v>
      </c>
      <c r="CV59" s="19">
        <f t="shared" si="17"/>
        <v>39696</v>
      </c>
      <c r="CW59" s="19">
        <f t="shared" si="17"/>
        <v>106240</v>
      </c>
      <c r="CX59" s="19">
        <f t="shared" si="17"/>
        <v>86211</v>
      </c>
      <c r="CY59" s="19">
        <f t="shared" si="17"/>
        <v>128652</v>
      </c>
      <c r="CZ59" s="19">
        <f t="shared" si="17"/>
        <v>136329</v>
      </c>
      <c r="DA59" s="19">
        <f>SUM(DA39)</f>
        <v>6656267</v>
      </c>
      <c r="DB59" s="1">
        <f t="shared" si="4"/>
        <v>6656267</v>
      </c>
      <c r="DC59" s="1">
        <f t="shared" si="5"/>
        <v>0</v>
      </c>
    </row>
    <row r="60" spans="1:107">
      <c r="B60" s="14" t="s">
        <v>114</v>
      </c>
      <c r="C60" s="19">
        <f>SUM(C42)</f>
        <v>1087500</v>
      </c>
      <c r="D60" s="19">
        <f>SUM(D38)</f>
        <v>0</v>
      </c>
      <c r="E60" s="19">
        <f>SUM(E38)</f>
        <v>0</v>
      </c>
      <c r="F60" s="19">
        <f>SUM(F38)</f>
        <v>0</v>
      </c>
      <c r="G60" s="19">
        <f t="shared" ref="G60:BR60" si="18">SUM(G42)</f>
        <v>752500</v>
      </c>
      <c r="H60" s="19">
        <f t="shared" si="18"/>
        <v>962500</v>
      </c>
      <c r="I60" s="19">
        <f t="shared" si="18"/>
        <v>812500</v>
      </c>
      <c r="J60" s="19">
        <f t="shared" si="18"/>
        <v>1428614</v>
      </c>
      <c r="K60" s="19">
        <f t="shared" si="18"/>
        <v>762235</v>
      </c>
      <c r="L60" s="19">
        <f t="shared" si="18"/>
        <v>0</v>
      </c>
      <c r="M60" s="19">
        <f t="shared" si="18"/>
        <v>1318305</v>
      </c>
      <c r="N60" s="19">
        <f t="shared" si="18"/>
        <v>0</v>
      </c>
      <c r="O60" s="19">
        <f t="shared" si="18"/>
        <v>0</v>
      </c>
      <c r="P60" s="19">
        <f t="shared" si="18"/>
        <v>0</v>
      </c>
      <c r="Q60" s="19">
        <f t="shared" si="18"/>
        <v>0</v>
      </c>
      <c r="R60" s="19">
        <f t="shared" si="18"/>
        <v>0</v>
      </c>
      <c r="S60" s="19">
        <f t="shared" si="18"/>
        <v>0</v>
      </c>
      <c r="T60" s="19">
        <f t="shared" si="18"/>
        <v>1463750</v>
      </c>
      <c r="U60" s="19">
        <f t="shared" si="18"/>
        <v>0</v>
      </c>
      <c r="V60" s="19">
        <f t="shared" si="18"/>
        <v>0</v>
      </c>
      <c r="W60" s="19">
        <f t="shared" si="18"/>
        <v>391576</v>
      </c>
      <c r="X60" s="19">
        <f t="shared" si="18"/>
        <v>0</v>
      </c>
      <c r="Y60" s="19">
        <f t="shared" si="18"/>
        <v>0</v>
      </c>
      <c r="Z60" s="19">
        <f t="shared" si="18"/>
        <v>0</v>
      </c>
      <c r="AA60" s="19">
        <f t="shared" si="18"/>
        <v>1348760</v>
      </c>
      <c r="AB60" s="19">
        <f t="shared" si="18"/>
        <v>0</v>
      </c>
      <c r="AC60" s="19">
        <f t="shared" si="18"/>
        <v>0</v>
      </c>
      <c r="AD60" s="19">
        <f t="shared" si="18"/>
        <v>577644</v>
      </c>
      <c r="AE60" s="19">
        <f t="shared" si="18"/>
        <v>0</v>
      </c>
      <c r="AF60" s="19">
        <f t="shared" si="18"/>
        <v>603526</v>
      </c>
      <c r="AG60" s="19">
        <f t="shared" si="18"/>
        <v>0</v>
      </c>
      <c r="AH60" s="19">
        <f t="shared" si="18"/>
        <v>0</v>
      </c>
      <c r="AI60" s="19">
        <f t="shared" si="18"/>
        <v>0</v>
      </c>
      <c r="AJ60" s="19">
        <f t="shared" si="18"/>
        <v>853526</v>
      </c>
      <c r="AK60" s="19">
        <f t="shared" si="18"/>
        <v>0</v>
      </c>
      <c r="AL60" s="19">
        <f t="shared" si="18"/>
        <v>879407</v>
      </c>
      <c r="AM60" s="19">
        <f t="shared" si="18"/>
        <v>655289</v>
      </c>
      <c r="AN60" s="19">
        <f t="shared" si="18"/>
        <v>0</v>
      </c>
      <c r="AO60" s="19">
        <f t="shared" si="18"/>
        <v>631250</v>
      </c>
      <c r="AP60" s="19">
        <f t="shared" si="18"/>
        <v>629407</v>
      </c>
      <c r="AQ60" s="19">
        <f t="shared" si="18"/>
        <v>548760</v>
      </c>
      <c r="AR60" s="19">
        <f t="shared" si="18"/>
        <v>574545</v>
      </c>
      <c r="AS60" s="19">
        <f t="shared" si="18"/>
        <v>592000</v>
      </c>
      <c r="AT60" s="19">
        <f t="shared" si="18"/>
        <v>459487</v>
      </c>
      <c r="AU60" s="19">
        <f t="shared" si="18"/>
        <v>0</v>
      </c>
      <c r="AV60" s="19">
        <f t="shared" si="18"/>
        <v>0</v>
      </c>
      <c r="AW60" s="19">
        <f t="shared" si="18"/>
        <v>952537</v>
      </c>
      <c r="AX60" s="19">
        <f t="shared" si="18"/>
        <v>0</v>
      </c>
      <c r="AY60" s="19">
        <f t="shared" si="18"/>
        <v>0</v>
      </c>
      <c r="AZ60" s="19">
        <f t="shared" si="18"/>
        <v>1750211</v>
      </c>
      <c r="BA60" s="19">
        <f t="shared" si="18"/>
        <v>0</v>
      </c>
      <c r="BB60" s="19">
        <f t="shared" si="18"/>
        <v>0</v>
      </c>
      <c r="BC60" s="19">
        <f t="shared" si="18"/>
        <v>0</v>
      </c>
      <c r="BD60" s="19">
        <f t="shared" si="18"/>
        <v>0</v>
      </c>
      <c r="BE60" s="19">
        <f t="shared" si="18"/>
        <v>0</v>
      </c>
      <c r="BF60" s="19">
        <f t="shared" si="18"/>
        <v>1061884</v>
      </c>
      <c r="BG60" s="19">
        <f t="shared" si="18"/>
        <v>0</v>
      </c>
      <c r="BH60" s="19">
        <f t="shared" si="18"/>
        <v>0</v>
      </c>
      <c r="BI60" s="19">
        <f t="shared" si="18"/>
        <v>0</v>
      </c>
      <c r="BJ60" s="19">
        <f t="shared" si="18"/>
        <v>600002</v>
      </c>
      <c r="BK60" s="19">
        <f t="shared" si="18"/>
        <v>600002</v>
      </c>
      <c r="BL60" s="19">
        <f t="shared" si="18"/>
        <v>500002</v>
      </c>
      <c r="BM60" s="19">
        <f t="shared" si="18"/>
        <v>500002</v>
      </c>
      <c r="BN60" s="19">
        <f t="shared" si="18"/>
        <v>783802</v>
      </c>
      <c r="BO60" s="19">
        <f t="shared" si="18"/>
        <v>600000</v>
      </c>
      <c r="BP60" s="19">
        <f t="shared" si="18"/>
        <v>375000</v>
      </c>
      <c r="BQ60" s="19">
        <f t="shared" si="18"/>
        <v>500002</v>
      </c>
      <c r="BR60" s="19">
        <f t="shared" si="18"/>
        <v>1777022</v>
      </c>
      <c r="BS60" s="19">
        <f t="shared" ref="BS60:CZ60" si="19">SUM(BS42)</f>
        <v>675001</v>
      </c>
      <c r="BT60" s="19">
        <f t="shared" si="19"/>
        <v>500002</v>
      </c>
      <c r="BU60" s="19">
        <f t="shared" si="19"/>
        <v>500002</v>
      </c>
      <c r="BV60" s="19">
        <f t="shared" si="19"/>
        <v>500002</v>
      </c>
      <c r="BW60" s="19">
        <f t="shared" si="19"/>
        <v>1000001</v>
      </c>
      <c r="BX60" s="19">
        <f t="shared" si="19"/>
        <v>500002</v>
      </c>
      <c r="BY60" s="19">
        <f t="shared" si="19"/>
        <v>500002</v>
      </c>
      <c r="BZ60" s="19">
        <f t="shared" si="19"/>
        <v>500002</v>
      </c>
      <c r="CA60" s="19">
        <f t="shared" si="19"/>
        <v>500002</v>
      </c>
      <c r="CB60" s="19">
        <f t="shared" si="19"/>
        <v>650002</v>
      </c>
      <c r="CC60" s="19">
        <f t="shared" si="19"/>
        <v>600000</v>
      </c>
      <c r="CD60" s="19">
        <f t="shared" si="19"/>
        <v>600000</v>
      </c>
      <c r="CE60" s="19">
        <f t="shared" si="19"/>
        <v>650002</v>
      </c>
      <c r="CF60" s="19">
        <f t="shared" si="19"/>
        <v>650002</v>
      </c>
      <c r="CG60" s="19">
        <f t="shared" si="19"/>
        <v>600000</v>
      </c>
      <c r="CH60" s="19">
        <f t="shared" si="19"/>
        <v>750000</v>
      </c>
      <c r="CI60" s="19">
        <f t="shared" si="19"/>
        <v>650002</v>
      </c>
      <c r="CJ60" s="19">
        <f t="shared" si="19"/>
        <v>750000</v>
      </c>
      <c r="CK60" s="19">
        <f t="shared" si="19"/>
        <v>600000</v>
      </c>
      <c r="CL60" s="19">
        <f t="shared" si="19"/>
        <v>600000</v>
      </c>
      <c r="CM60" s="19">
        <f t="shared" si="19"/>
        <v>600000</v>
      </c>
      <c r="CN60" s="19">
        <f t="shared" si="19"/>
        <v>600000</v>
      </c>
      <c r="CO60" s="19">
        <f t="shared" si="19"/>
        <v>600000</v>
      </c>
      <c r="CP60" s="19">
        <f t="shared" si="19"/>
        <v>650002</v>
      </c>
      <c r="CQ60" s="19">
        <f t="shared" si="19"/>
        <v>600000</v>
      </c>
      <c r="CR60" s="19">
        <f t="shared" si="19"/>
        <v>600000</v>
      </c>
      <c r="CS60" s="19">
        <f t="shared" si="19"/>
        <v>650002</v>
      </c>
      <c r="CT60" s="19">
        <f t="shared" si="19"/>
        <v>600000</v>
      </c>
      <c r="CU60" s="19">
        <f t="shared" si="19"/>
        <v>850001</v>
      </c>
      <c r="CV60" s="19">
        <f t="shared" si="19"/>
        <v>650002</v>
      </c>
      <c r="CW60" s="19">
        <f t="shared" si="19"/>
        <v>550001</v>
      </c>
      <c r="CX60" s="19">
        <f t="shared" si="19"/>
        <v>550001</v>
      </c>
      <c r="CY60" s="19">
        <f t="shared" si="19"/>
        <v>600000</v>
      </c>
      <c r="CZ60" s="19">
        <f t="shared" si="19"/>
        <v>600000</v>
      </c>
      <c r="DA60" s="19">
        <f>SUM(DA42)</f>
        <v>48308580</v>
      </c>
      <c r="DB60" s="1">
        <f t="shared" si="4"/>
        <v>48308580</v>
      </c>
      <c r="DC60" s="1">
        <f t="shared" si="5"/>
        <v>0</v>
      </c>
    </row>
    <row r="61" spans="1:107">
      <c r="B61" s="14" t="s">
        <v>115</v>
      </c>
      <c r="C61" s="19">
        <f>SUM(C38)</f>
        <v>6034908</v>
      </c>
      <c r="D61" s="19">
        <f>SUM(D34)</f>
        <v>0</v>
      </c>
      <c r="E61" s="19">
        <f>SUM(E34)</f>
        <v>0</v>
      </c>
      <c r="F61" s="19">
        <f>SUM(F34)</f>
        <v>0</v>
      </c>
      <c r="G61" s="19">
        <f t="shared" ref="G61:BR61" si="20">SUM(G38)</f>
        <v>7550604</v>
      </c>
      <c r="H61" s="19">
        <f t="shared" si="20"/>
        <v>15327642</v>
      </c>
      <c r="I61" s="19">
        <f t="shared" si="20"/>
        <v>6244165</v>
      </c>
      <c r="J61" s="19">
        <f t="shared" si="20"/>
        <v>6064607</v>
      </c>
      <c r="K61" s="19">
        <f t="shared" si="20"/>
        <v>8078925</v>
      </c>
      <c r="L61" s="19">
        <f t="shared" si="20"/>
        <v>16284768</v>
      </c>
      <c r="M61" s="19">
        <f t="shared" si="20"/>
        <v>10369278</v>
      </c>
      <c r="N61" s="19">
        <f t="shared" si="20"/>
        <v>7787138</v>
      </c>
      <c r="O61" s="19">
        <f t="shared" si="20"/>
        <v>4642047</v>
      </c>
      <c r="P61" s="19">
        <f t="shared" si="20"/>
        <v>3691357</v>
      </c>
      <c r="Q61" s="19">
        <f t="shared" si="20"/>
        <v>14153056</v>
      </c>
      <c r="R61" s="19">
        <f t="shared" si="20"/>
        <v>8330875</v>
      </c>
      <c r="S61" s="19">
        <f t="shared" si="20"/>
        <v>3681337</v>
      </c>
      <c r="T61" s="19">
        <f t="shared" si="20"/>
        <v>7814825</v>
      </c>
      <c r="U61" s="19">
        <f t="shared" si="20"/>
        <v>0</v>
      </c>
      <c r="V61" s="19">
        <f t="shared" si="20"/>
        <v>20837372</v>
      </c>
      <c r="W61" s="19">
        <f t="shared" si="20"/>
        <v>2220295</v>
      </c>
      <c r="X61" s="19">
        <f t="shared" si="20"/>
        <v>3760532</v>
      </c>
      <c r="Y61" s="19">
        <f t="shared" si="20"/>
        <v>4791417</v>
      </c>
      <c r="Z61" s="19">
        <f t="shared" si="20"/>
        <v>6227379</v>
      </c>
      <c r="AA61" s="19">
        <f t="shared" si="20"/>
        <v>11363454</v>
      </c>
      <c r="AB61" s="19">
        <f t="shared" si="20"/>
        <v>0</v>
      </c>
      <c r="AC61" s="19">
        <f t="shared" si="20"/>
        <v>0</v>
      </c>
      <c r="AD61" s="19">
        <f t="shared" si="20"/>
        <v>2656034</v>
      </c>
      <c r="AE61" s="19">
        <f t="shared" si="20"/>
        <v>0</v>
      </c>
      <c r="AF61" s="19">
        <f t="shared" si="20"/>
        <v>3253431</v>
      </c>
      <c r="AG61" s="19">
        <f t="shared" si="20"/>
        <v>0</v>
      </c>
      <c r="AH61" s="19">
        <f t="shared" si="20"/>
        <v>0</v>
      </c>
      <c r="AI61" s="19">
        <f t="shared" si="20"/>
        <v>0</v>
      </c>
      <c r="AJ61" s="19">
        <f t="shared" si="20"/>
        <v>4024014</v>
      </c>
      <c r="AK61" s="19">
        <f t="shared" si="20"/>
        <v>0</v>
      </c>
      <c r="AL61" s="19">
        <f t="shared" si="20"/>
        <v>22399807</v>
      </c>
      <c r="AM61" s="19">
        <f t="shared" si="20"/>
        <v>7408270</v>
      </c>
      <c r="AN61" s="19">
        <f t="shared" si="20"/>
        <v>0</v>
      </c>
      <c r="AO61" s="19">
        <f t="shared" si="20"/>
        <v>5267197</v>
      </c>
      <c r="AP61" s="19">
        <f t="shared" si="20"/>
        <v>8740297</v>
      </c>
      <c r="AQ61" s="19">
        <f t="shared" si="20"/>
        <v>5099193</v>
      </c>
      <c r="AR61" s="19">
        <f t="shared" si="20"/>
        <v>10807368</v>
      </c>
      <c r="AS61" s="19">
        <f t="shared" si="20"/>
        <v>11637804</v>
      </c>
      <c r="AT61" s="19">
        <f t="shared" si="20"/>
        <v>6799792</v>
      </c>
      <c r="AU61" s="19">
        <f t="shared" si="20"/>
        <v>24063753</v>
      </c>
      <c r="AV61" s="19">
        <f t="shared" si="20"/>
        <v>5261393</v>
      </c>
      <c r="AW61" s="19">
        <f t="shared" si="20"/>
        <v>4914872</v>
      </c>
      <c r="AX61" s="19">
        <f t="shared" si="20"/>
        <v>5752329</v>
      </c>
      <c r="AY61" s="19">
        <f t="shared" si="20"/>
        <v>5376607</v>
      </c>
      <c r="AZ61" s="19">
        <f t="shared" si="20"/>
        <v>27807685</v>
      </c>
      <c r="BA61" s="19">
        <f t="shared" si="20"/>
        <v>20592458</v>
      </c>
      <c r="BB61" s="19">
        <f t="shared" si="20"/>
        <v>0</v>
      </c>
      <c r="BC61" s="19">
        <f t="shared" si="20"/>
        <v>0</v>
      </c>
      <c r="BD61" s="19">
        <f t="shared" si="20"/>
        <v>12318441</v>
      </c>
      <c r="BE61" s="19">
        <f t="shared" si="20"/>
        <v>11019422</v>
      </c>
      <c r="BF61" s="19">
        <f t="shared" si="20"/>
        <v>6600101</v>
      </c>
      <c r="BG61" s="19">
        <f t="shared" si="20"/>
        <v>0</v>
      </c>
      <c r="BH61" s="19">
        <f t="shared" si="20"/>
        <v>5968196</v>
      </c>
      <c r="BI61" s="19">
        <f t="shared" si="20"/>
        <v>8124622</v>
      </c>
      <c r="BJ61" s="19">
        <f t="shared" si="20"/>
        <v>4748736</v>
      </c>
      <c r="BK61" s="19">
        <f t="shared" si="20"/>
        <v>6515646</v>
      </c>
      <c r="BL61" s="19">
        <f t="shared" si="20"/>
        <v>4533407</v>
      </c>
      <c r="BM61" s="19">
        <f t="shared" si="20"/>
        <v>3197972</v>
      </c>
      <c r="BN61" s="19">
        <f t="shared" si="20"/>
        <v>8027495</v>
      </c>
      <c r="BO61" s="19">
        <f t="shared" si="20"/>
        <v>12529615</v>
      </c>
      <c r="BP61" s="19">
        <f t="shared" si="20"/>
        <v>7433292</v>
      </c>
      <c r="BQ61" s="19">
        <f t="shared" si="20"/>
        <v>8226917</v>
      </c>
      <c r="BR61" s="19">
        <f t="shared" si="20"/>
        <v>25094495</v>
      </c>
      <c r="BS61" s="19">
        <f t="shared" ref="BS61:CZ61" si="21">SUM(BS38)</f>
        <v>23829801</v>
      </c>
      <c r="BT61" s="19">
        <f t="shared" si="21"/>
        <v>3816329</v>
      </c>
      <c r="BU61" s="19">
        <f t="shared" si="21"/>
        <v>6036150</v>
      </c>
      <c r="BV61" s="19">
        <f t="shared" si="21"/>
        <v>7580951</v>
      </c>
      <c r="BW61" s="19">
        <f t="shared" si="21"/>
        <v>17341728</v>
      </c>
      <c r="BX61" s="19">
        <f t="shared" si="21"/>
        <v>3777386</v>
      </c>
      <c r="BY61" s="19">
        <f t="shared" si="21"/>
        <v>3025370</v>
      </c>
      <c r="BZ61" s="19">
        <f t="shared" si="21"/>
        <v>3842271</v>
      </c>
      <c r="CA61" s="19">
        <f t="shared" si="21"/>
        <v>6620218</v>
      </c>
      <c r="CB61" s="19">
        <f t="shared" si="21"/>
        <v>12091893</v>
      </c>
      <c r="CC61" s="19">
        <f t="shared" si="21"/>
        <v>3796209</v>
      </c>
      <c r="CD61" s="19">
        <f t="shared" si="21"/>
        <v>4374731</v>
      </c>
      <c r="CE61" s="19">
        <f t="shared" si="21"/>
        <v>3417333</v>
      </c>
      <c r="CF61" s="19">
        <f t="shared" si="21"/>
        <v>3638224</v>
      </c>
      <c r="CG61" s="19">
        <f t="shared" si="21"/>
        <v>4374999</v>
      </c>
      <c r="CH61" s="19">
        <f t="shared" si="21"/>
        <v>6424333</v>
      </c>
      <c r="CI61" s="19">
        <f t="shared" si="21"/>
        <v>3508926</v>
      </c>
      <c r="CJ61" s="19">
        <f t="shared" si="21"/>
        <v>7306192</v>
      </c>
      <c r="CK61" s="19">
        <f t="shared" si="21"/>
        <v>4616775</v>
      </c>
      <c r="CL61" s="19">
        <f t="shared" si="21"/>
        <v>7055855</v>
      </c>
      <c r="CM61" s="19">
        <f t="shared" si="21"/>
        <v>2790781</v>
      </c>
      <c r="CN61" s="19">
        <f t="shared" si="21"/>
        <v>6767403</v>
      </c>
      <c r="CO61" s="19">
        <f t="shared" si="21"/>
        <v>6607881</v>
      </c>
      <c r="CP61" s="19">
        <f t="shared" si="21"/>
        <v>4081539</v>
      </c>
      <c r="CQ61" s="19">
        <f t="shared" si="21"/>
        <v>3593294</v>
      </c>
      <c r="CR61" s="19">
        <f t="shared" si="21"/>
        <v>6062091</v>
      </c>
      <c r="CS61" s="19">
        <f t="shared" si="21"/>
        <v>4338529</v>
      </c>
      <c r="CT61" s="19">
        <f t="shared" si="21"/>
        <v>3665496</v>
      </c>
      <c r="CU61" s="19">
        <f t="shared" si="21"/>
        <v>8288586</v>
      </c>
      <c r="CV61" s="19">
        <f t="shared" si="21"/>
        <v>3406544</v>
      </c>
      <c r="CW61" s="19">
        <f t="shared" si="21"/>
        <v>8315814</v>
      </c>
      <c r="CX61" s="19">
        <f t="shared" si="21"/>
        <v>6952071</v>
      </c>
      <c r="CY61" s="19">
        <f t="shared" si="21"/>
        <v>8381171</v>
      </c>
      <c r="CZ61" s="19">
        <f t="shared" si="21"/>
        <v>11406200</v>
      </c>
      <c r="DA61" s="19">
        <f>SUM(DA38)</f>
        <v>702589716</v>
      </c>
      <c r="DB61" s="1">
        <f t="shared" si="4"/>
        <v>702589716</v>
      </c>
      <c r="DC61" s="1">
        <f t="shared" si="5"/>
        <v>0</v>
      </c>
    </row>
    <row r="62" spans="1:107">
      <c r="B62" s="15" t="s">
        <v>116</v>
      </c>
      <c r="C62" s="20">
        <f>SUM(C34,C36:C37,C40:C41,C44)</f>
        <v>282608</v>
      </c>
      <c r="D62" s="20">
        <f>SUM(D30,D32:D33,D36:D37,D39)</f>
        <v>0</v>
      </c>
      <c r="E62" s="20">
        <f>SUM(E30,E32:E33,E36:E37,E39)</f>
        <v>0</v>
      </c>
      <c r="F62" s="20">
        <f>SUM(F30,F32:F33,F36:F37,F39)</f>
        <v>0</v>
      </c>
      <c r="G62" s="20">
        <f t="shared" ref="G62:BR62" si="22">SUM(G34,G36:G37,G40:G41,G44)</f>
        <v>103201</v>
      </c>
      <c r="H62" s="20">
        <f t="shared" si="22"/>
        <v>157340</v>
      </c>
      <c r="I62" s="20">
        <f t="shared" si="22"/>
        <v>41344</v>
      </c>
      <c r="J62" s="20">
        <f t="shared" si="22"/>
        <v>118949</v>
      </c>
      <c r="K62" s="20">
        <f t="shared" si="22"/>
        <v>5468809</v>
      </c>
      <c r="L62" s="20">
        <f t="shared" si="22"/>
        <v>20095</v>
      </c>
      <c r="M62" s="20">
        <f t="shared" si="22"/>
        <v>156713</v>
      </c>
      <c r="N62" s="20">
        <f t="shared" si="22"/>
        <v>180737</v>
      </c>
      <c r="O62" s="20">
        <f t="shared" si="22"/>
        <v>24695</v>
      </c>
      <c r="P62" s="20">
        <f t="shared" si="22"/>
        <v>265260</v>
      </c>
      <c r="Q62" s="20">
        <f t="shared" si="22"/>
        <v>214854</v>
      </c>
      <c r="R62" s="20">
        <f t="shared" si="22"/>
        <v>89600</v>
      </c>
      <c r="S62" s="20">
        <f t="shared" si="22"/>
        <v>62096</v>
      </c>
      <c r="T62" s="20">
        <f t="shared" si="22"/>
        <v>60892</v>
      </c>
      <c r="U62" s="20">
        <f t="shared" si="22"/>
        <v>0</v>
      </c>
      <c r="V62" s="20">
        <f t="shared" si="22"/>
        <v>20096</v>
      </c>
      <c r="W62" s="20">
        <f t="shared" si="22"/>
        <v>132377</v>
      </c>
      <c r="X62" s="20">
        <f t="shared" si="22"/>
        <v>119896</v>
      </c>
      <c r="Y62" s="20">
        <f t="shared" si="22"/>
        <v>598174</v>
      </c>
      <c r="Z62" s="20">
        <f t="shared" si="22"/>
        <v>5167367</v>
      </c>
      <c r="AA62" s="20">
        <f t="shared" si="22"/>
        <v>28496</v>
      </c>
      <c r="AB62" s="20">
        <f t="shared" si="22"/>
        <v>0</v>
      </c>
      <c r="AC62" s="20">
        <f t="shared" si="22"/>
        <v>0</v>
      </c>
      <c r="AD62" s="20">
        <f t="shared" si="22"/>
        <v>13500</v>
      </c>
      <c r="AE62" s="20">
        <f t="shared" si="22"/>
        <v>0</v>
      </c>
      <c r="AF62" s="20">
        <f t="shared" si="22"/>
        <v>63527</v>
      </c>
      <c r="AG62" s="20">
        <f t="shared" si="22"/>
        <v>0</v>
      </c>
      <c r="AH62" s="20">
        <f t="shared" si="22"/>
        <v>0</v>
      </c>
      <c r="AI62" s="20">
        <f t="shared" si="22"/>
        <v>0</v>
      </c>
      <c r="AJ62" s="20">
        <f t="shared" si="22"/>
        <v>246532</v>
      </c>
      <c r="AK62" s="20">
        <f t="shared" si="22"/>
        <v>0</v>
      </c>
      <c r="AL62" s="20">
        <f t="shared" si="22"/>
        <v>1069365</v>
      </c>
      <c r="AM62" s="20">
        <f t="shared" si="22"/>
        <v>83732</v>
      </c>
      <c r="AN62" s="20">
        <f t="shared" si="22"/>
        <v>0</v>
      </c>
      <c r="AO62" s="20">
        <f t="shared" si="22"/>
        <v>78600</v>
      </c>
      <c r="AP62" s="20">
        <f t="shared" si="22"/>
        <v>131881</v>
      </c>
      <c r="AQ62" s="20">
        <f t="shared" si="22"/>
        <v>147254</v>
      </c>
      <c r="AR62" s="20">
        <f t="shared" si="22"/>
        <v>54210</v>
      </c>
      <c r="AS62" s="20">
        <f t="shared" si="22"/>
        <v>42720</v>
      </c>
      <c r="AT62" s="20">
        <f t="shared" si="22"/>
        <v>45520</v>
      </c>
      <c r="AU62" s="20">
        <f t="shared" si="22"/>
        <v>36854</v>
      </c>
      <c r="AV62" s="20">
        <f t="shared" si="22"/>
        <v>311599</v>
      </c>
      <c r="AW62" s="20">
        <f t="shared" si="22"/>
        <v>238692</v>
      </c>
      <c r="AX62" s="20">
        <f t="shared" si="22"/>
        <v>22769</v>
      </c>
      <c r="AY62" s="20">
        <f t="shared" si="22"/>
        <v>19267</v>
      </c>
      <c r="AZ62" s="20">
        <f t="shared" si="22"/>
        <v>247344</v>
      </c>
      <c r="BA62" s="20">
        <f t="shared" si="22"/>
        <v>1419117</v>
      </c>
      <c r="BB62" s="20">
        <f t="shared" si="22"/>
        <v>0</v>
      </c>
      <c r="BC62" s="20">
        <f t="shared" si="22"/>
        <v>0</v>
      </c>
      <c r="BD62" s="20">
        <f t="shared" si="22"/>
        <v>88989</v>
      </c>
      <c r="BE62" s="20">
        <f t="shared" si="22"/>
        <v>121834</v>
      </c>
      <c r="BF62" s="20">
        <f t="shared" si="22"/>
        <v>154482</v>
      </c>
      <c r="BG62" s="20">
        <f t="shared" si="22"/>
        <v>0</v>
      </c>
      <c r="BH62" s="20">
        <f t="shared" si="22"/>
        <v>428666</v>
      </c>
      <c r="BI62" s="20">
        <f t="shared" si="22"/>
        <v>37350</v>
      </c>
      <c r="BJ62" s="20">
        <f t="shared" si="22"/>
        <v>431309</v>
      </c>
      <c r="BK62" s="20">
        <f t="shared" si="22"/>
        <v>478361</v>
      </c>
      <c r="BL62" s="20">
        <f t="shared" si="22"/>
        <v>121800</v>
      </c>
      <c r="BM62" s="20">
        <f t="shared" si="22"/>
        <v>0</v>
      </c>
      <c r="BN62" s="20">
        <f t="shared" si="22"/>
        <v>0</v>
      </c>
      <c r="BO62" s="20">
        <f t="shared" si="22"/>
        <v>13111</v>
      </c>
      <c r="BP62" s="20">
        <f t="shared" si="22"/>
        <v>350013</v>
      </c>
      <c r="BQ62" s="20">
        <f t="shared" si="22"/>
        <v>123863</v>
      </c>
      <c r="BR62" s="20">
        <f t="shared" si="22"/>
        <v>1941275</v>
      </c>
      <c r="BS62" s="20">
        <f t="shared" ref="BS62:CZ62" si="23">SUM(BS34,BS36:BS37,BS40:BS41,BS44)</f>
        <v>511015</v>
      </c>
      <c r="BT62" s="20">
        <f t="shared" si="23"/>
        <v>387600</v>
      </c>
      <c r="BU62" s="20">
        <f t="shared" si="23"/>
        <v>0</v>
      </c>
      <c r="BV62" s="20">
        <f t="shared" si="23"/>
        <v>67100</v>
      </c>
      <c r="BW62" s="20">
        <f t="shared" si="23"/>
        <v>538815</v>
      </c>
      <c r="BX62" s="20">
        <f t="shared" si="23"/>
        <v>208504</v>
      </c>
      <c r="BY62" s="20">
        <f t="shared" si="23"/>
        <v>0</v>
      </c>
      <c r="BZ62" s="20">
        <f t="shared" si="23"/>
        <v>-128</v>
      </c>
      <c r="CA62" s="20">
        <f t="shared" si="23"/>
        <v>174735</v>
      </c>
      <c r="CB62" s="20">
        <f t="shared" si="23"/>
        <v>1080509</v>
      </c>
      <c r="CC62" s="20">
        <f t="shared" si="23"/>
        <v>0</v>
      </c>
      <c r="CD62" s="20">
        <f t="shared" si="23"/>
        <v>285000</v>
      </c>
      <c r="CE62" s="20">
        <f t="shared" si="23"/>
        <v>46800</v>
      </c>
      <c r="CF62" s="20">
        <f t="shared" si="23"/>
        <v>271320</v>
      </c>
      <c r="CG62" s="20">
        <f t="shared" si="23"/>
        <v>0</v>
      </c>
      <c r="CH62" s="20">
        <f t="shared" si="23"/>
        <v>435840</v>
      </c>
      <c r="CI62" s="20">
        <f t="shared" si="23"/>
        <v>40000</v>
      </c>
      <c r="CJ62" s="20">
        <f t="shared" si="23"/>
        <v>475647</v>
      </c>
      <c r="CK62" s="20">
        <f t="shared" si="23"/>
        <v>237450</v>
      </c>
      <c r="CL62" s="20">
        <f t="shared" si="23"/>
        <v>0</v>
      </c>
      <c r="CM62" s="20">
        <f t="shared" si="23"/>
        <v>0</v>
      </c>
      <c r="CN62" s="20">
        <f t="shared" si="23"/>
        <v>0</v>
      </c>
      <c r="CO62" s="20">
        <f t="shared" si="23"/>
        <v>0</v>
      </c>
      <c r="CP62" s="20">
        <f t="shared" si="23"/>
        <v>355540</v>
      </c>
      <c r="CQ62" s="20">
        <f t="shared" si="23"/>
        <v>0</v>
      </c>
      <c r="CR62" s="20">
        <f t="shared" si="23"/>
        <v>32466</v>
      </c>
      <c r="CS62" s="20">
        <f t="shared" si="23"/>
        <v>224032</v>
      </c>
      <c r="CT62" s="20">
        <f t="shared" si="23"/>
        <v>0</v>
      </c>
      <c r="CU62" s="20">
        <f t="shared" si="23"/>
        <v>1597177</v>
      </c>
      <c r="CV62" s="20">
        <f t="shared" si="23"/>
        <v>608287</v>
      </c>
      <c r="CW62" s="20">
        <f t="shared" si="23"/>
        <v>0</v>
      </c>
      <c r="CX62" s="20">
        <f t="shared" si="23"/>
        <v>0</v>
      </c>
      <c r="CY62" s="20">
        <f t="shared" si="23"/>
        <v>0</v>
      </c>
      <c r="CZ62" s="20">
        <f t="shared" si="23"/>
        <v>0</v>
      </c>
      <c r="DA62" s="20">
        <f>SUM(DA34,DA36:DA37,DA40:DA41,DA44)</f>
        <v>29454844</v>
      </c>
      <c r="DB62" s="1">
        <f t="shared" si="4"/>
        <v>29454844</v>
      </c>
      <c r="DC62" s="1">
        <f t="shared" si="5"/>
        <v>0</v>
      </c>
    </row>
    <row r="63" spans="1:107">
      <c r="B63" s="13" t="s">
        <v>117</v>
      </c>
      <c r="C63" s="18">
        <f>SUM(C55:C62)</f>
        <v>25467742</v>
      </c>
      <c r="D63" s="18">
        <f t="shared" ref="D63:BO63" si="24">SUM(D55:D62)</f>
        <v>0</v>
      </c>
      <c r="E63" s="18">
        <f t="shared" si="24"/>
        <v>0</v>
      </c>
      <c r="F63" s="18">
        <f t="shared" si="24"/>
        <v>0</v>
      </c>
      <c r="G63" s="18">
        <f t="shared" si="24"/>
        <v>27940142</v>
      </c>
      <c r="H63" s="18">
        <f t="shared" si="24"/>
        <v>46606449</v>
      </c>
      <c r="I63" s="18">
        <f t="shared" si="24"/>
        <v>23447328</v>
      </c>
      <c r="J63" s="18">
        <f t="shared" si="24"/>
        <v>30097597</v>
      </c>
      <c r="K63" s="18">
        <f t="shared" si="24"/>
        <v>27197982</v>
      </c>
      <c r="L63" s="18">
        <f t="shared" si="24"/>
        <v>29873946</v>
      </c>
      <c r="M63" s="18">
        <f t="shared" si="24"/>
        <v>32356517</v>
      </c>
      <c r="N63" s="18">
        <f t="shared" si="24"/>
        <v>29881633</v>
      </c>
      <c r="O63" s="18">
        <f t="shared" si="24"/>
        <v>14705163</v>
      </c>
      <c r="P63" s="18">
        <f t="shared" si="24"/>
        <v>14253216</v>
      </c>
      <c r="Q63" s="18">
        <f t="shared" si="24"/>
        <v>40485410</v>
      </c>
      <c r="R63" s="18">
        <f t="shared" si="24"/>
        <v>18384121</v>
      </c>
      <c r="S63" s="18">
        <f t="shared" si="24"/>
        <v>11651146</v>
      </c>
      <c r="T63" s="18">
        <f t="shared" si="24"/>
        <v>24185003</v>
      </c>
      <c r="U63" s="18">
        <f t="shared" si="24"/>
        <v>0</v>
      </c>
      <c r="V63" s="18">
        <f t="shared" si="24"/>
        <v>53731592</v>
      </c>
      <c r="W63" s="18">
        <f t="shared" si="24"/>
        <v>5965369</v>
      </c>
      <c r="X63" s="18">
        <f t="shared" si="24"/>
        <v>13061122</v>
      </c>
      <c r="Y63" s="18">
        <f t="shared" si="24"/>
        <v>15018449</v>
      </c>
      <c r="Z63" s="18">
        <f t="shared" si="24"/>
        <v>28678202</v>
      </c>
      <c r="AA63" s="18">
        <f t="shared" si="24"/>
        <v>43073572</v>
      </c>
      <c r="AB63" s="18">
        <f t="shared" si="24"/>
        <v>0</v>
      </c>
      <c r="AC63" s="18">
        <f t="shared" si="24"/>
        <v>0</v>
      </c>
      <c r="AD63" s="18">
        <f t="shared" si="24"/>
        <v>6139875</v>
      </c>
      <c r="AE63" s="18">
        <f t="shared" si="24"/>
        <v>0</v>
      </c>
      <c r="AF63" s="18">
        <f t="shared" si="24"/>
        <v>7320908</v>
      </c>
      <c r="AG63" s="18">
        <f t="shared" si="24"/>
        <v>0</v>
      </c>
      <c r="AH63" s="18">
        <f t="shared" si="24"/>
        <v>0</v>
      </c>
      <c r="AI63" s="18">
        <f t="shared" si="24"/>
        <v>0</v>
      </c>
      <c r="AJ63" s="18">
        <f t="shared" si="24"/>
        <v>9645974</v>
      </c>
      <c r="AK63" s="18">
        <f t="shared" si="24"/>
        <v>0</v>
      </c>
      <c r="AL63" s="18">
        <f t="shared" si="24"/>
        <v>46087323</v>
      </c>
      <c r="AM63" s="18">
        <f t="shared" si="24"/>
        <v>16847311</v>
      </c>
      <c r="AN63" s="18">
        <f t="shared" si="24"/>
        <v>0</v>
      </c>
      <c r="AO63" s="18">
        <f t="shared" si="24"/>
        <v>11337857</v>
      </c>
      <c r="AP63" s="18">
        <f t="shared" si="24"/>
        <v>16162451</v>
      </c>
      <c r="AQ63" s="18">
        <f t="shared" si="24"/>
        <v>11295644</v>
      </c>
      <c r="AR63" s="18">
        <f t="shared" si="24"/>
        <v>19699404</v>
      </c>
      <c r="AS63" s="18">
        <f t="shared" si="24"/>
        <v>19904070</v>
      </c>
      <c r="AT63" s="18">
        <f t="shared" si="24"/>
        <v>13236255</v>
      </c>
      <c r="AU63" s="18">
        <f t="shared" si="24"/>
        <v>44691722</v>
      </c>
      <c r="AV63" s="18">
        <f t="shared" si="24"/>
        <v>10793767</v>
      </c>
      <c r="AW63" s="18">
        <f t="shared" si="24"/>
        <v>13312643</v>
      </c>
      <c r="AX63" s="18">
        <f t="shared" si="24"/>
        <v>11816442</v>
      </c>
      <c r="AY63" s="18">
        <f t="shared" si="24"/>
        <v>10433511</v>
      </c>
      <c r="AZ63" s="18">
        <f t="shared" si="24"/>
        <v>50043835</v>
      </c>
      <c r="BA63" s="18">
        <f t="shared" si="24"/>
        <v>34366791</v>
      </c>
      <c r="BB63" s="18">
        <f t="shared" si="24"/>
        <v>0</v>
      </c>
      <c r="BC63" s="18">
        <f t="shared" si="24"/>
        <v>0</v>
      </c>
      <c r="BD63" s="18">
        <f t="shared" si="24"/>
        <v>23351170</v>
      </c>
      <c r="BE63" s="18">
        <f t="shared" si="24"/>
        <v>21587187</v>
      </c>
      <c r="BF63" s="18">
        <f t="shared" si="24"/>
        <v>14589855</v>
      </c>
      <c r="BG63" s="18">
        <f t="shared" si="24"/>
        <v>0</v>
      </c>
      <c r="BH63" s="18">
        <f t="shared" si="24"/>
        <v>10721480</v>
      </c>
      <c r="BI63" s="18">
        <f t="shared" si="24"/>
        <v>18095947</v>
      </c>
      <c r="BJ63" s="18">
        <f t="shared" si="24"/>
        <v>11378770</v>
      </c>
      <c r="BK63" s="18">
        <f t="shared" si="24"/>
        <v>13945512</v>
      </c>
      <c r="BL63" s="18">
        <f t="shared" si="24"/>
        <v>10827361</v>
      </c>
      <c r="BM63" s="18">
        <f t="shared" si="24"/>
        <v>10522198</v>
      </c>
      <c r="BN63" s="18">
        <f t="shared" si="24"/>
        <v>18571630</v>
      </c>
      <c r="BO63" s="18">
        <f t="shared" si="24"/>
        <v>29288189</v>
      </c>
      <c r="BP63" s="18">
        <f t="shared" ref="BP63:CZ63" si="25">SUM(BP55:BP62)</f>
        <v>16337520</v>
      </c>
      <c r="BQ63" s="18">
        <f t="shared" si="25"/>
        <v>15933064</v>
      </c>
      <c r="BR63" s="18">
        <f t="shared" si="25"/>
        <v>89198454</v>
      </c>
      <c r="BS63" s="18">
        <f t="shared" si="25"/>
        <v>49622118</v>
      </c>
      <c r="BT63" s="18">
        <f t="shared" si="25"/>
        <v>10687502</v>
      </c>
      <c r="BU63" s="18">
        <f t="shared" si="25"/>
        <v>12843423</v>
      </c>
      <c r="BV63" s="18">
        <f t="shared" si="25"/>
        <v>14718567</v>
      </c>
      <c r="BW63" s="18">
        <f t="shared" si="25"/>
        <v>41388459</v>
      </c>
      <c r="BX63" s="18">
        <f t="shared" si="25"/>
        <v>10591002</v>
      </c>
      <c r="BY63" s="18">
        <f t="shared" si="25"/>
        <v>8045525</v>
      </c>
      <c r="BZ63" s="18">
        <f t="shared" si="25"/>
        <v>13568955</v>
      </c>
      <c r="CA63" s="18">
        <f t="shared" si="25"/>
        <v>13405918</v>
      </c>
      <c r="CB63" s="18">
        <f t="shared" si="25"/>
        <v>27632717</v>
      </c>
      <c r="CC63" s="18">
        <f t="shared" si="25"/>
        <v>9564727</v>
      </c>
      <c r="CD63" s="18">
        <f t="shared" si="25"/>
        <v>10530277</v>
      </c>
      <c r="CE63" s="18">
        <f t="shared" si="25"/>
        <v>8484440</v>
      </c>
      <c r="CF63" s="18">
        <f t="shared" si="25"/>
        <v>10079678</v>
      </c>
      <c r="CG63" s="18">
        <f t="shared" si="25"/>
        <v>9692499</v>
      </c>
      <c r="CH63" s="18">
        <f t="shared" si="25"/>
        <v>15624642</v>
      </c>
      <c r="CI63" s="18">
        <f t="shared" si="25"/>
        <v>8559956</v>
      </c>
      <c r="CJ63" s="18">
        <f t="shared" si="25"/>
        <v>20777059</v>
      </c>
      <c r="CK63" s="18">
        <f t="shared" si="25"/>
        <v>12864302</v>
      </c>
      <c r="CL63" s="18">
        <f t="shared" si="25"/>
        <v>19755371</v>
      </c>
      <c r="CM63" s="18">
        <f t="shared" si="25"/>
        <v>8556110</v>
      </c>
      <c r="CN63" s="18">
        <f t="shared" si="25"/>
        <v>21819875</v>
      </c>
      <c r="CO63" s="18">
        <f t="shared" si="25"/>
        <v>14242374</v>
      </c>
      <c r="CP63" s="18">
        <f t="shared" si="25"/>
        <v>10061825</v>
      </c>
      <c r="CQ63" s="18">
        <f t="shared" si="25"/>
        <v>9186933</v>
      </c>
      <c r="CR63" s="18">
        <f t="shared" si="25"/>
        <v>14323250</v>
      </c>
      <c r="CS63" s="18">
        <f t="shared" si="25"/>
        <v>11688777</v>
      </c>
      <c r="CT63" s="18">
        <f t="shared" si="25"/>
        <v>7121273</v>
      </c>
      <c r="CU63" s="18">
        <f t="shared" si="25"/>
        <v>29416126</v>
      </c>
      <c r="CV63" s="18">
        <f t="shared" si="25"/>
        <v>10950037</v>
      </c>
      <c r="CW63" s="18">
        <f t="shared" si="25"/>
        <v>12776055</v>
      </c>
      <c r="CX63" s="18">
        <f t="shared" si="25"/>
        <v>10894283</v>
      </c>
      <c r="CY63" s="18">
        <f t="shared" si="25"/>
        <v>13801823</v>
      </c>
      <c r="CZ63" s="18">
        <f t="shared" si="25"/>
        <v>18099325</v>
      </c>
      <c r="DA63" s="18">
        <f>SUM(DA55:DA62)</f>
        <v>1734921024</v>
      </c>
      <c r="DB63" s="1">
        <f t="shared" si="4"/>
        <v>1734921024</v>
      </c>
      <c r="DC63" s="1">
        <f t="shared" si="5"/>
        <v>0</v>
      </c>
    </row>
    <row r="64" spans="1:107">
      <c r="B64" s="13" t="s">
        <v>118</v>
      </c>
      <c r="C64" s="18">
        <f>SUM(C54-C63)</f>
        <v>30072270</v>
      </c>
      <c r="D64" s="18">
        <f t="shared" ref="D64:BO64" si="26">SUM(D54-D63)</f>
        <v>0</v>
      </c>
      <c r="E64" s="18">
        <f t="shared" si="26"/>
        <v>0</v>
      </c>
      <c r="F64" s="18">
        <f t="shared" si="26"/>
        <v>0</v>
      </c>
      <c r="G64" s="18">
        <f t="shared" si="26"/>
        <v>25411182</v>
      </c>
      <c r="H64" s="18">
        <f t="shared" si="26"/>
        <v>45273686</v>
      </c>
      <c r="I64" s="18">
        <f t="shared" si="26"/>
        <v>35478864</v>
      </c>
      <c r="J64" s="18">
        <f t="shared" si="26"/>
        <v>47930690</v>
      </c>
      <c r="K64" s="18">
        <f t="shared" si="26"/>
        <v>30452252</v>
      </c>
      <c r="L64" s="18">
        <f t="shared" si="26"/>
        <v>21673587</v>
      </c>
      <c r="M64" s="18">
        <f t="shared" si="26"/>
        <v>30520370</v>
      </c>
      <c r="N64" s="18">
        <f t="shared" si="26"/>
        <v>37541749</v>
      </c>
      <c r="O64" s="18">
        <f t="shared" si="26"/>
        <v>17433781</v>
      </c>
      <c r="P64" s="18">
        <f t="shared" si="26"/>
        <v>21699482</v>
      </c>
      <c r="Q64" s="18">
        <f t="shared" si="26"/>
        <v>43044405</v>
      </c>
      <c r="R64" s="18">
        <f t="shared" si="26"/>
        <v>15191930</v>
      </c>
      <c r="S64" s="18">
        <f t="shared" si="26"/>
        <v>16826773</v>
      </c>
      <c r="T64" s="18">
        <f t="shared" si="26"/>
        <v>83349336</v>
      </c>
      <c r="U64" s="18">
        <f t="shared" si="26"/>
        <v>0</v>
      </c>
      <c r="V64" s="18">
        <f t="shared" si="26"/>
        <v>71198565</v>
      </c>
      <c r="W64" s="18">
        <f t="shared" si="26"/>
        <v>8381441</v>
      </c>
      <c r="X64" s="18">
        <f t="shared" si="26"/>
        <v>26342998</v>
      </c>
      <c r="Y64" s="18">
        <f t="shared" si="26"/>
        <v>22251184</v>
      </c>
      <c r="Z64" s="18">
        <f t="shared" si="26"/>
        <v>24734913</v>
      </c>
      <c r="AA64" s="18">
        <f t="shared" si="26"/>
        <v>166861458</v>
      </c>
      <c r="AB64" s="18">
        <f t="shared" si="26"/>
        <v>0</v>
      </c>
      <c r="AC64" s="18">
        <f t="shared" si="26"/>
        <v>0</v>
      </c>
      <c r="AD64" s="18">
        <f t="shared" si="26"/>
        <v>11140125</v>
      </c>
      <c r="AE64" s="18">
        <f t="shared" si="26"/>
        <v>0</v>
      </c>
      <c r="AF64" s="18">
        <f t="shared" si="26"/>
        <v>12113950</v>
      </c>
      <c r="AG64" s="18">
        <f t="shared" si="26"/>
        <v>0</v>
      </c>
      <c r="AH64" s="18">
        <f t="shared" si="26"/>
        <v>0</v>
      </c>
      <c r="AI64" s="18">
        <f t="shared" si="26"/>
        <v>0</v>
      </c>
      <c r="AJ64" s="18">
        <f t="shared" si="26"/>
        <v>13916446</v>
      </c>
      <c r="AK64" s="18">
        <f t="shared" si="26"/>
        <v>0</v>
      </c>
      <c r="AL64" s="18">
        <f t="shared" si="26"/>
        <v>65691335</v>
      </c>
      <c r="AM64" s="18">
        <f t="shared" si="26"/>
        <v>24555636</v>
      </c>
      <c r="AN64" s="18">
        <f t="shared" si="26"/>
        <v>0</v>
      </c>
      <c r="AO64" s="18">
        <f t="shared" si="26"/>
        <v>24491471</v>
      </c>
      <c r="AP64" s="18">
        <f t="shared" si="26"/>
        <v>14482607</v>
      </c>
      <c r="AQ64" s="18">
        <f t="shared" si="26"/>
        <v>14342186</v>
      </c>
      <c r="AR64" s="18">
        <f t="shared" si="26"/>
        <v>16027793</v>
      </c>
      <c r="AS64" s="18">
        <f t="shared" si="26"/>
        <v>21839427</v>
      </c>
      <c r="AT64" s="18">
        <f t="shared" si="26"/>
        <v>10116458</v>
      </c>
      <c r="AU64" s="18">
        <f t="shared" si="26"/>
        <v>63625855</v>
      </c>
      <c r="AV64" s="18">
        <f t="shared" si="26"/>
        <v>17885277</v>
      </c>
      <c r="AW64" s="18">
        <f t="shared" si="26"/>
        <v>18604059</v>
      </c>
      <c r="AX64" s="18">
        <f t="shared" si="26"/>
        <v>20024588</v>
      </c>
      <c r="AY64" s="18">
        <f t="shared" si="26"/>
        <v>22641072</v>
      </c>
      <c r="AZ64" s="18">
        <f t="shared" si="26"/>
        <v>67714694</v>
      </c>
      <c r="BA64" s="18">
        <f t="shared" si="26"/>
        <v>47402965</v>
      </c>
      <c r="BB64" s="18">
        <f t="shared" si="26"/>
        <v>0</v>
      </c>
      <c r="BC64" s="18">
        <f t="shared" si="26"/>
        <v>0</v>
      </c>
      <c r="BD64" s="18">
        <f t="shared" si="26"/>
        <v>32389675</v>
      </c>
      <c r="BE64" s="18">
        <f t="shared" si="26"/>
        <v>22353017</v>
      </c>
      <c r="BF64" s="18">
        <f t="shared" si="26"/>
        <v>17784647</v>
      </c>
      <c r="BG64" s="18">
        <f t="shared" si="26"/>
        <v>0</v>
      </c>
      <c r="BH64" s="18">
        <f t="shared" si="26"/>
        <v>23374566</v>
      </c>
      <c r="BI64" s="18">
        <f t="shared" si="26"/>
        <v>12521085</v>
      </c>
      <c r="BJ64" s="18">
        <f t="shared" si="26"/>
        <v>13480500</v>
      </c>
      <c r="BK64" s="18">
        <f t="shared" si="26"/>
        <v>21124732</v>
      </c>
      <c r="BL64" s="18">
        <f t="shared" si="26"/>
        <v>14132259</v>
      </c>
      <c r="BM64" s="18">
        <f t="shared" si="26"/>
        <v>13688789</v>
      </c>
      <c r="BN64" s="18">
        <f t="shared" si="26"/>
        <v>28939059</v>
      </c>
      <c r="BO64" s="18">
        <f t="shared" si="26"/>
        <v>29485551</v>
      </c>
      <c r="BP64" s="18">
        <f t="shared" ref="BP64:CZ64" si="27">SUM(BP54-BP63)</f>
        <v>7684897</v>
      </c>
      <c r="BQ64" s="18">
        <f t="shared" si="27"/>
        <v>16814939</v>
      </c>
      <c r="BR64" s="18">
        <f t="shared" si="27"/>
        <v>110698918</v>
      </c>
      <c r="BS64" s="18">
        <f t="shared" si="27"/>
        <v>32247810</v>
      </c>
      <c r="BT64" s="18">
        <f t="shared" si="27"/>
        <v>9072304</v>
      </c>
      <c r="BU64" s="18">
        <f t="shared" si="27"/>
        <v>11717289</v>
      </c>
      <c r="BV64" s="18">
        <f t="shared" si="27"/>
        <v>12602208</v>
      </c>
      <c r="BW64" s="18">
        <f t="shared" si="27"/>
        <v>34149767</v>
      </c>
      <c r="BX64" s="18">
        <f t="shared" si="27"/>
        <v>8832105</v>
      </c>
      <c r="BY64" s="18">
        <f t="shared" si="27"/>
        <v>2697277</v>
      </c>
      <c r="BZ64" s="18">
        <f t="shared" si="27"/>
        <v>14861643</v>
      </c>
      <c r="CA64" s="18">
        <f t="shared" si="27"/>
        <v>11944598</v>
      </c>
      <c r="CB64" s="18">
        <f t="shared" si="27"/>
        <v>47748459</v>
      </c>
      <c r="CC64" s="18">
        <f t="shared" si="27"/>
        <v>18765062</v>
      </c>
      <c r="CD64" s="18">
        <f t="shared" si="27"/>
        <v>21112220</v>
      </c>
      <c r="CE64" s="18">
        <f t="shared" si="27"/>
        <v>12804244</v>
      </c>
      <c r="CF64" s="18">
        <f t="shared" si="27"/>
        <v>20503620</v>
      </c>
      <c r="CG64" s="18">
        <f t="shared" si="27"/>
        <v>21604806</v>
      </c>
      <c r="CH64" s="18">
        <f t="shared" si="27"/>
        <v>29442229</v>
      </c>
      <c r="CI64" s="18">
        <f t="shared" si="27"/>
        <v>12750513</v>
      </c>
      <c r="CJ64" s="18">
        <f t="shared" si="27"/>
        <v>44564019</v>
      </c>
      <c r="CK64" s="18">
        <f t="shared" si="27"/>
        <v>26728891</v>
      </c>
      <c r="CL64" s="18">
        <f t="shared" si="27"/>
        <v>27999599</v>
      </c>
      <c r="CM64" s="18">
        <f t="shared" si="27"/>
        <v>13717527</v>
      </c>
      <c r="CN64" s="18">
        <f t="shared" si="27"/>
        <v>13896763</v>
      </c>
      <c r="CO64" s="18">
        <f t="shared" si="27"/>
        <v>17950787</v>
      </c>
      <c r="CP64" s="18">
        <f t="shared" si="27"/>
        <v>7761792</v>
      </c>
      <c r="CQ64" s="18">
        <f t="shared" si="27"/>
        <v>16533547</v>
      </c>
      <c r="CR64" s="18">
        <f t="shared" si="27"/>
        <v>23902600</v>
      </c>
      <c r="CS64" s="18">
        <f t="shared" si="27"/>
        <v>18134162</v>
      </c>
      <c r="CT64" s="18">
        <f t="shared" si="27"/>
        <v>9096415</v>
      </c>
      <c r="CU64" s="18">
        <f t="shared" si="27"/>
        <v>46268950</v>
      </c>
      <c r="CV64" s="18">
        <f t="shared" si="27"/>
        <v>19953772</v>
      </c>
      <c r="CW64" s="18">
        <f t="shared" si="27"/>
        <v>24843945</v>
      </c>
      <c r="CX64" s="18">
        <f t="shared" si="27"/>
        <v>20287717</v>
      </c>
      <c r="CY64" s="18">
        <f t="shared" si="27"/>
        <v>21934177</v>
      </c>
      <c r="CZ64" s="18">
        <f t="shared" si="27"/>
        <v>26120675</v>
      </c>
      <c r="DA64" s="18">
        <f>SUM(DA54-DA63)</f>
        <v>2375310986</v>
      </c>
      <c r="DB64" s="1">
        <f t="shared" si="4"/>
        <v>2375310986</v>
      </c>
      <c r="DC64" s="1">
        <f t="shared" si="5"/>
        <v>0</v>
      </c>
    </row>
    <row r="66" spans="3:104">
      <c r="C66" s="1">
        <f>SUM(C47-C64)</f>
        <v>0</v>
      </c>
      <c r="D66" s="1">
        <f>SUM(D42-D64)</f>
        <v>0</v>
      </c>
      <c r="E66" s="1">
        <f>SUM(E42-E64)</f>
        <v>0</v>
      </c>
      <c r="F66" s="1">
        <f>SUM(F42-F64)</f>
        <v>0</v>
      </c>
      <c r="G66" s="1">
        <f t="shared" ref="G66:BR66" si="28">SUM(G47-G64)</f>
        <v>0</v>
      </c>
      <c r="H66" s="1">
        <f t="shared" si="28"/>
        <v>0</v>
      </c>
      <c r="I66" s="1">
        <f t="shared" si="28"/>
        <v>0</v>
      </c>
      <c r="J66" s="1">
        <f t="shared" si="28"/>
        <v>0</v>
      </c>
      <c r="K66" s="1">
        <f t="shared" si="28"/>
        <v>0</v>
      </c>
      <c r="L66" s="1">
        <f t="shared" si="28"/>
        <v>0</v>
      </c>
      <c r="M66" s="1">
        <f t="shared" si="28"/>
        <v>0</v>
      </c>
      <c r="N66" s="1">
        <f t="shared" si="28"/>
        <v>0</v>
      </c>
      <c r="O66" s="1">
        <f t="shared" si="28"/>
        <v>0</v>
      </c>
      <c r="P66" s="1">
        <f t="shared" si="28"/>
        <v>0</v>
      </c>
      <c r="Q66" s="1">
        <f t="shared" si="28"/>
        <v>0</v>
      </c>
      <c r="R66" s="1">
        <f t="shared" si="28"/>
        <v>0</v>
      </c>
      <c r="S66" s="1">
        <f t="shared" si="28"/>
        <v>0</v>
      </c>
      <c r="T66" s="1">
        <f t="shared" si="28"/>
        <v>0</v>
      </c>
      <c r="U66" s="1">
        <f t="shared" si="28"/>
        <v>0</v>
      </c>
      <c r="V66" s="1">
        <f t="shared" si="28"/>
        <v>0</v>
      </c>
      <c r="W66" s="1">
        <f t="shared" si="28"/>
        <v>0</v>
      </c>
      <c r="X66" s="1">
        <f t="shared" si="28"/>
        <v>0</v>
      </c>
      <c r="Y66" s="1">
        <f t="shared" si="28"/>
        <v>0</v>
      </c>
      <c r="Z66" s="1">
        <f t="shared" si="28"/>
        <v>0</v>
      </c>
      <c r="AA66" s="1">
        <f t="shared" si="28"/>
        <v>0</v>
      </c>
      <c r="AB66" s="1">
        <f t="shared" si="28"/>
        <v>0</v>
      </c>
      <c r="AC66" s="1">
        <f t="shared" si="28"/>
        <v>0</v>
      </c>
      <c r="AD66" s="1">
        <f t="shared" si="28"/>
        <v>0</v>
      </c>
      <c r="AE66" s="1">
        <f t="shared" si="28"/>
        <v>0</v>
      </c>
      <c r="AF66" s="1">
        <f t="shared" si="28"/>
        <v>0</v>
      </c>
      <c r="AG66" s="1">
        <f t="shared" si="28"/>
        <v>0</v>
      </c>
      <c r="AH66" s="1">
        <f t="shared" si="28"/>
        <v>0</v>
      </c>
      <c r="AI66" s="1">
        <f t="shared" si="28"/>
        <v>0</v>
      </c>
      <c r="AJ66" s="1">
        <f t="shared" si="28"/>
        <v>0</v>
      </c>
      <c r="AK66" s="1">
        <f t="shared" si="28"/>
        <v>0</v>
      </c>
      <c r="AL66" s="1">
        <f t="shared" si="28"/>
        <v>0</v>
      </c>
      <c r="AM66" s="1">
        <f t="shared" si="28"/>
        <v>0</v>
      </c>
      <c r="AN66" s="1">
        <f t="shared" si="28"/>
        <v>0</v>
      </c>
      <c r="AO66" s="1">
        <f t="shared" si="28"/>
        <v>0</v>
      </c>
      <c r="AP66" s="1">
        <f t="shared" si="28"/>
        <v>0</v>
      </c>
      <c r="AQ66" s="1">
        <f t="shared" si="28"/>
        <v>0</v>
      </c>
      <c r="AR66" s="1">
        <f t="shared" si="28"/>
        <v>0</v>
      </c>
      <c r="AS66" s="1">
        <f t="shared" si="28"/>
        <v>0</v>
      </c>
      <c r="AT66" s="1">
        <f t="shared" si="28"/>
        <v>0</v>
      </c>
      <c r="AU66" s="1">
        <f t="shared" si="28"/>
        <v>0</v>
      </c>
      <c r="AV66" s="1">
        <f t="shared" si="28"/>
        <v>0</v>
      </c>
      <c r="AW66" s="1">
        <f t="shared" si="28"/>
        <v>0</v>
      </c>
      <c r="AX66" s="1">
        <f t="shared" si="28"/>
        <v>0</v>
      </c>
      <c r="AY66" s="1">
        <f t="shared" si="28"/>
        <v>0</v>
      </c>
      <c r="AZ66" s="1">
        <f t="shared" si="28"/>
        <v>0</v>
      </c>
      <c r="BA66" s="1">
        <f t="shared" si="28"/>
        <v>0</v>
      </c>
      <c r="BB66" s="1">
        <f t="shared" si="28"/>
        <v>0</v>
      </c>
      <c r="BC66" s="1">
        <f t="shared" si="28"/>
        <v>0</v>
      </c>
      <c r="BD66" s="1">
        <f t="shared" si="28"/>
        <v>0</v>
      </c>
      <c r="BE66" s="1">
        <f t="shared" si="28"/>
        <v>0</v>
      </c>
      <c r="BF66" s="1">
        <f t="shared" si="28"/>
        <v>0</v>
      </c>
      <c r="BG66" s="1">
        <f t="shared" si="28"/>
        <v>0</v>
      </c>
      <c r="BH66" s="1">
        <f t="shared" si="28"/>
        <v>0</v>
      </c>
      <c r="BI66" s="1">
        <f t="shared" si="28"/>
        <v>0</v>
      </c>
      <c r="BJ66" s="1">
        <f t="shared" si="28"/>
        <v>0</v>
      </c>
      <c r="BK66" s="1">
        <f t="shared" si="28"/>
        <v>0</v>
      </c>
      <c r="BL66" s="1">
        <f t="shared" si="28"/>
        <v>0</v>
      </c>
      <c r="BM66" s="1">
        <f t="shared" si="28"/>
        <v>0</v>
      </c>
      <c r="BN66" s="1">
        <f t="shared" si="28"/>
        <v>0</v>
      </c>
      <c r="BO66" s="1">
        <f t="shared" si="28"/>
        <v>0</v>
      </c>
      <c r="BP66" s="1">
        <f t="shared" si="28"/>
        <v>0</v>
      </c>
      <c r="BQ66" s="1">
        <f t="shared" si="28"/>
        <v>0</v>
      </c>
      <c r="BR66" s="1">
        <f t="shared" si="28"/>
        <v>0</v>
      </c>
      <c r="BS66" s="1">
        <f t="shared" ref="BS66:CZ66" si="29">SUM(BS47-BS64)</f>
        <v>0</v>
      </c>
      <c r="BT66" s="1">
        <f t="shared" si="29"/>
        <v>0</v>
      </c>
      <c r="BU66" s="1">
        <f t="shared" si="29"/>
        <v>0</v>
      </c>
      <c r="BV66" s="1">
        <f t="shared" si="29"/>
        <v>0</v>
      </c>
      <c r="BW66" s="1">
        <f t="shared" si="29"/>
        <v>0</v>
      </c>
      <c r="BX66" s="1">
        <f t="shared" si="29"/>
        <v>0</v>
      </c>
      <c r="BY66" s="1">
        <f t="shared" si="29"/>
        <v>0</v>
      </c>
      <c r="BZ66" s="1">
        <f t="shared" si="29"/>
        <v>0</v>
      </c>
      <c r="CA66" s="1">
        <f t="shared" si="29"/>
        <v>0</v>
      </c>
      <c r="CB66" s="1">
        <f t="shared" si="29"/>
        <v>0</v>
      </c>
      <c r="CC66" s="1">
        <f t="shared" si="29"/>
        <v>0</v>
      </c>
      <c r="CD66" s="1">
        <f t="shared" si="29"/>
        <v>0</v>
      </c>
      <c r="CE66" s="1">
        <f t="shared" si="29"/>
        <v>0</v>
      </c>
      <c r="CF66" s="1">
        <f t="shared" si="29"/>
        <v>0</v>
      </c>
      <c r="CG66" s="1">
        <f t="shared" si="29"/>
        <v>0</v>
      </c>
      <c r="CH66" s="1">
        <f t="shared" si="29"/>
        <v>0</v>
      </c>
      <c r="CI66" s="1">
        <f t="shared" si="29"/>
        <v>0</v>
      </c>
      <c r="CJ66" s="1">
        <f t="shared" si="29"/>
        <v>0</v>
      </c>
      <c r="CK66" s="1">
        <f t="shared" si="29"/>
        <v>0</v>
      </c>
      <c r="CL66" s="1">
        <f t="shared" si="29"/>
        <v>0</v>
      </c>
      <c r="CM66" s="1">
        <f t="shared" si="29"/>
        <v>0</v>
      </c>
      <c r="CN66" s="1">
        <f t="shared" si="29"/>
        <v>0</v>
      </c>
      <c r="CO66" s="1">
        <f t="shared" si="29"/>
        <v>0</v>
      </c>
      <c r="CP66" s="1">
        <f t="shared" si="29"/>
        <v>0</v>
      </c>
      <c r="CQ66" s="1">
        <f t="shared" si="29"/>
        <v>0</v>
      </c>
      <c r="CR66" s="1">
        <f t="shared" si="29"/>
        <v>0</v>
      </c>
      <c r="CS66" s="1">
        <f t="shared" si="29"/>
        <v>0</v>
      </c>
      <c r="CT66" s="1">
        <f t="shared" si="29"/>
        <v>0</v>
      </c>
      <c r="CU66" s="1">
        <f t="shared" si="29"/>
        <v>0</v>
      </c>
      <c r="CV66" s="1">
        <f t="shared" si="29"/>
        <v>0</v>
      </c>
      <c r="CW66" s="1">
        <f t="shared" si="29"/>
        <v>0</v>
      </c>
      <c r="CX66" s="1">
        <f t="shared" si="29"/>
        <v>0</v>
      </c>
      <c r="CY66" s="1">
        <f t="shared" si="29"/>
        <v>0</v>
      </c>
      <c r="CZ66" s="1">
        <f t="shared" si="29"/>
        <v>0</v>
      </c>
    </row>
  </sheetData>
  <phoneticPr fontId="3"/>
  <pageMargins left="0" right="0" top="0.98425196850393704" bottom="0.98425196850393704" header="0.51181102362204722" footer="0.51181102362204722"/>
  <pageSetup paperSize="9" scale="70"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workbookViewId="0">
      <selection activeCell="E29" sqref="E29"/>
    </sheetView>
  </sheetViews>
  <sheetFormatPr defaultRowHeight="13.5"/>
  <cols>
    <col min="1" max="4" width="2.75" style="77" customWidth="1"/>
    <col min="5" max="5" width="93.625" style="77" customWidth="1"/>
    <col min="6" max="6" width="13" style="77" customWidth="1"/>
    <col min="7" max="16384" width="9" style="77"/>
  </cols>
  <sheetData>
    <row r="1" spans="1:6" ht="14.25" thickBot="1">
      <c r="B1" s="78"/>
      <c r="C1" s="78"/>
      <c r="D1" s="78"/>
      <c r="E1" s="78"/>
    </row>
    <row r="2" spans="1:6" ht="14.25" thickTop="1">
      <c r="A2" s="79"/>
      <c r="B2" s="80"/>
      <c r="C2" s="80"/>
      <c r="D2" s="80"/>
      <c r="E2" s="81"/>
      <c r="F2" s="80"/>
    </row>
    <row r="3" spans="1:6" ht="17.25">
      <c r="A3" s="79"/>
      <c r="B3" s="80"/>
      <c r="C3" s="82" t="s">
        <v>278</v>
      </c>
      <c r="D3" s="80"/>
      <c r="E3" s="81"/>
      <c r="F3" s="80"/>
    </row>
    <row r="4" spans="1:6">
      <c r="A4" s="79"/>
      <c r="B4" s="80"/>
      <c r="C4" s="80"/>
      <c r="D4" s="80"/>
      <c r="E4" s="81"/>
      <c r="F4" s="80"/>
    </row>
    <row r="5" spans="1:6">
      <c r="A5" s="79"/>
      <c r="B5" s="80"/>
      <c r="C5" s="80"/>
      <c r="D5" s="124" t="s">
        <v>493</v>
      </c>
      <c r="E5" s="81"/>
      <c r="F5" s="80"/>
    </row>
    <row r="6" spans="1:6">
      <c r="A6" s="79"/>
      <c r="B6" s="80"/>
      <c r="C6" s="80"/>
      <c r="D6" s="132" t="s">
        <v>279</v>
      </c>
      <c r="E6" s="133"/>
      <c r="F6" s="80"/>
    </row>
    <row r="7" spans="1:6" ht="14.25" thickBot="1">
      <c r="A7" s="79"/>
      <c r="B7" s="83"/>
      <c r="C7" s="84"/>
      <c r="D7" s="84"/>
      <c r="E7" s="85"/>
      <c r="F7" s="80"/>
    </row>
    <row r="8" spans="1:6" ht="14.25" thickTop="1">
      <c r="F8" s="86"/>
    </row>
    <row r="10" spans="1:6" ht="27.75" customHeight="1">
      <c r="D10" s="87"/>
    </row>
    <row r="11" spans="1:6" ht="14.25" customHeight="1"/>
  </sheetData>
  <mergeCells count="1">
    <mergeCell ref="D6:E6"/>
  </mergeCells>
  <phoneticPr fontId="3"/>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F43"/>
  <sheetViews>
    <sheetView tabSelected="1" zoomScaleNormal="100" workbookViewId="0">
      <pane xSplit="2" ySplit="3" topLeftCell="C4" activePane="bottomRight" state="frozen"/>
      <selection pane="topRight" activeCell="C1" sqref="C1"/>
      <selection pane="bottomLeft" activeCell="A4" sqref="A4"/>
      <selection pane="bottomRight" activeCell="H23" sqref="H23"/>
    </sheetView>
  </sheetViews>
  <sheetFormatPr defaultRowHeight="11.25"/>
  <cols>
    <col min="1" max="1" width="4.5" style="1" customWidth="1"/>
    <col min="2" max="2" width="20" style="1" customWidth="1"/>
    <col min="3" max="6" width="10.625" style="1" customWidth="1"/>
    <col min="7" max="7" width="11" style="1" customWidth="1"/>
    <col min="8" max="16" width="10.625" style="1" customWidth="1"/>
    <col min="17" max="34" width="10.75" style="1" customWidth="1"/>
    <col min="35" max="107" width="10.625" style="1" customWidth="1"/>
    <col min="108" max="108" width="13.625" style="1" customWidth="1"/>
    <col min="109" max="109" width="11" style="1" bestFit="1" customWidth="1"/>
    <col min="110" max="110" width="12.125" style="1" customWidth="1"/>
    <col min="111" max="16384" width="9" style="1"/>
  </cols>
  <sheetData>
    <row r="1" spans="2:108">
      <c r="B1" s="1" t="s">
        <v>494</v>
      </c>
    </row>
    <row r="2" spans="2:108">
      <c r="B2" s="106" t="s">
        <v>366</v>
      </c>
      <c r="C2" s="120" t="s">
        <v>286</v>
      </c>
      <c r="D2" s="120" t="s">
        <v>287</v>
      </c>
      <c r="E2" s="120" t="s">
        <v>288</v>
      </c>
      <c r="F2" s="120" t="s">
        <v>289</v>
      </c>
      <c r="G2" s="120" t="s">
        <v>290</v>
      </c>
      <c r="H2" s="120" t="s">
        <v>291</v>
      </c>
      <c r="I2" s="120" t="s">
        <v>292</v>
      </c>
      <c r="J2" s="120" t="s">
        <v>293</v>
      </c>
      <c r="K2" s="120" t="s">
        <v>294</v>
      </c>
      <c r="L2" s="120" t="s">
        <v>295</v>
      </c>
      <c r="M2" s="120" t="s">
        <v>296</v>
      </c>
      <c r="N2" s="120" t="s">
        <v>297</v>
      </c>
      <c r="O2" s="120" t="s">
        <v>298</v>
      </c>
      <c r="P2" s="120" t="s">
        <v>299</v>
      </c>
      <c r="Q2" s="120" t="s">
        <v>300</v>
      </c>
      <c r="R2" s="120" t="s">
        <v>301</v>
      </c>
      <c r="S2" s="128" t="s">
        <v>302</v>
      </c>
      <c r="T2" s="120" t="s">
        <v>303</v>
      </c>
      <c r="U2" s="120" t="s">
        <v>304</v>
      </c>
      <c r="V2" s="120" t="s">
        <v>305</v>
      </c>
      <c r="W2" s="120" t="s">
        <v>306</v>
      </c>
      <c r="X2" s="120" t="s">
        <v>443</v>
      </c>
      <c r="Y2" s="120" t="s">
        <v>444</v>
      </c>
      <c r="Z2" s="120" t="s">
        <v>445</v>
      </c>
      <c r="AA2" s="120" t="s">
        <v>450</v>
      </c>
      <c r="AB2" s="120" t="s">
        <v>454</v>
      </c>
      <c r="AC2" s="120" t="s">
        <v>467</v>
      </c>
      <c r="AD2" s="120" t="s">
        <v>468</v>
      </c>
      <c r="AE2" s="120" t="s">
        <v>478</v>
      </c>
      <c r="AF2" s="120" t="s">
        <v>487</v>
      </c>
      <c r="AG2" s="120" t="s">
        <v>488</v>
      </c>
      <c r="AH2" s="120" t="s">
        <v>497</v>
      </c>
      <c r="AI2" s="104" t="s">
        <v>307</v>
      </c>
      <c r="AJ2" s="104" t="s">
        <v>308</v>
      </c>
      <c r="AK2" s="104" t="s">
        <v>309</v>
      </c>
      <c r="AL2" s="104" t="s">
        <v>310</v>
      </c>
      <c r="AM2" s="104" t="s">
        <v>311</v>
      </c>
      <c r="AN2" s="104" t="s">
        <v>312</v>
      </c>
      <c r="AO2" s="104" t="s">
        <v>313</v>
      </c>
      <c r="AP2" s="104" t="s">
        <v>314</v>
      </c>
      <c r="AQ2" s="104" t="s">
        <v>315</v>
      </c>
      <c r="AR2" s="104" t="s">
        <v>316</v>
      </c>
      <c r="AS2" s="104" t="s">
        <v>317</v>
      </c>
      <c r="AT2" s="104" t="s">
        <v>318</v>
      </c>
      <c r="AU2" s="104" t="s">
        <v>319</v>
      </c>
      <c r="AV2" s="104" t="s">
        <v>320</v>
      </c>
      <c r="AW2" s="104" t="s">
        <v>321</v>
      </c>
      <c r="AX2" s="104" t="s">
        <v>322</v>
      </c>
      <c r="AY2" s="104" t="s">
        <v>323</v>
      </c>
      <c r="AZ2" s="104" t="s">
        <v>324</v>
      </c>
      <c r="BA2" s="104" t="s">
        <v>325</v>
      </c>
      <c r="BB2" s="104" t="s">
        <v>326</v>
      </c>
      <c r="BC2" s="104" t="s">
        <v>327</v>
      </c>
      <c r="BD2" s="104" t="s">
        <v>328</v>
      </c>
      <c r="BE2" s="104" t="s">
        <v>329</v>
      </c>
      <c r="BF2" s="104" t="s">
        <v>330</v>
      </c>
      <c r="BG2" s="104" t="s">
        <v>331</v>
      </c>
      <c r="BH2" s="104" t="s">
        <v>332</v>
      </c>
      <c r="BI2" s="104" t="s">
        <v>333</v>
      </c>
      <c r="BJ2" s="104" t="s">
        <v>334</v>
      </c>
      <c r="BK2" s="104" t="s">
        <v>335</v>
      </c>
      <c r="BL2" s="104" t="s">
        <v>336</v>
      </c>
      <c r="BM2" s="104" t="s">
        <v>337</v>
      </c>
      <c r="BN2" s="104" t="s">
        <v>338</v>
      </c>
      <c r="BO2" s="104" t="s">
        <v>339</v>
      </c>
      <c r="BP2" s="104" t="s">
        <v>340</v>
      </c>
      <c r="BQ2" s="104" t="s">
        <v>341</v>
      </c>
      <c r="BR2" s="104" t="s">
        <v>342</v>
      </c>
      <c r="BS2" s="104" t="s">
        <v>343</v>
      </c>
      <c r="BT2" s="104" t="s">
        <v>344</v>
      </c>
      <c r="BU2" s="104" t="s">
        <v>345</v>
      </c>
      <c r="BV2" s="104" t="s">
        <v>346</v>
      </c>
      <c r="BW2" s="104" t="s">
        <v>347</v>
      </c>
      <c r="BX2" s="104" t="s">
        <v>348</v>
      </c>
      <c r="BY2" s="104" t="s">
        <v>349</v>
      </c>
      <c r="BZ2" s="104" t="s">
        <v>350</v>
      </c>
      <c r="CA2" s="104" t="s">
        <v>351</v>
      </c>
      <c r="CB2" s="104" t="s">
        <v>352</v>
      </c>
      <c r="CC2" s="104" t="s">
        <v>353</v>
      </c>
      <c r="CD2" s="104" t="s">
        <v>354</v>
      </c>
      <c r="CE2" s="104" t="s">
        <v>355</v>
      </c>
      <c r="CF2" s="104" t="s">
        <v>356</v>
      </c>
      <c r="CG2" s="104" t="s">
        <v>357</v>
      </c>
      <c r="CH2" s="104" t="s">
        <v>358</v>
      </c>
      <c r="CI2" s="104" t="s">
        <v>359</v>
      </c>
      <c r="CJ2" s="104" t="s">
        <v>360</v>
      </c>
      <c r="CK2" s="104" t="s">
        <v>361</v>
      </c>
      <c r="CL2" s="104" t="s">
        <v>362</v>
      </c>
      <c r="CM2" s="104" t="s">
        <v>364</v>
      </c>
      <c r="CN2" s="104" t="s">
        <v>363</v>
      </c>
      <c r="CO2" s="104" t="s">
        <v>365</v>
      </c>
      <c r="CP2" s="104" t="s">
        <v>448</v>
      </c>
      <c r="CQ2" s="104" t="s">
        <v>451</v>
      </c>
      <c r="CR2" s="104" t="s">
        <v>452</v>
      </c>
      <c r="CS2" s="104" t="s">
        <v>456</v>
      </c>
      <c r="CT2" s="104" t="s">
        <v>460</v>
      </c>
      <c r="CU2" s="104" t="s">
        <v>462</v>
      </c>
      <c r="CV2" s="104" t="s">
        <v>471</v>
      </c>
      <c r="CW2" s="104" t="s">
        <v>472</v>
      </c>
      <c r="CX2" s="104" t="s">
        <v>476</v>
      </c>
      <c r="CY2" s="104" t="s">
        <v>480</v>
      </c>
      <c r="CZ2" s="104" t="s">
        <v>483</v>
      </c>
      <c r="DA2" s="104" t="s">
        <v>500</v>
      </c>
      <c r="DB2" s="104" t="s">
        <v>501</v>
      </c>
      <c r="DC2" s="104" t="s">
        <v>502</v>
      </c>
      <c r="DD2" s="106"/>
    </row>
    <row r="3" spans="2:108" s="23" customFormat="1" ht="24.75" customHeight="1">
      <c r="B3" s="107" t="s">
        <v>367</v>
      </c>
      <c r="C3" s="121" t="s">
        <v>381</v>
      </c>
      <c r="D3" s="121" t="s">
        <v>368</v>
      </c>
      <c r="E3" s="121" t="s">
        <v>382</v>
      </c>
      <c r="F3" s="121" t="s">
        <v>383</v>
      </c>
      <c r="G3" s="121" t="s">
        <v>475</v>
      </c>
      <c r="H3" s="121" t="s">
        <v>384</v>
      </c>
      <c r="I3" s="121" t="s">
        <v>369</v>
      </c>
      <c r="J3" s="121" t="s">
        <v>453</v>
      </c>
      <c r="K3" s="121" t="s">
        <v>370</v>
      </c>
      <c r="L3" s="121" t="s">
        <v>371</v>
      </c>
      <c r="M3" s="121" t="s">
        <v>372</v>
      </c>
      <c r="N3" s="121" t="s">
        <v>373</v>
      </c>
      <c r="O3" s="121" t="s">
        <v>385</v>
      </c>
      <c r="P3" s="121" t="s">
        <v>386</v>
      </c>
      <c r="Q3" s="121" t="s">
        <v>374</v>
      </c>
      <c r="R3" s="121" t="s">
        <v>387</v>
      </c>
      <c r="S3" s="129" t="s">
        <v>486</v>
      </c>
      <c r="T3" s="121" t="s">
        <v>375</v>
      </c>
      <c r="U3" s="121" t="s">
        <v>388</v>
      </c>
      <c r="V3" s="121" t="s">
        <v>389</v>
      </c>
      <c r="W3" s="121" t="s">
        <v>390</v>
      </c>
      <c r="X3" s="121" t="s">
        <v>465</v>
      </c>
      <c r="Y3" s="121" t="s">
        <v>446</v>
      </c>
      <c r="Z3" s="121" t="s">
        <v>447</v>
      </c>
      <c r="AA3" s="121" t="s">
        <v>466</v>
      </c>
      <c r="AB3" s="121" t="s">
        <v>455</v>
      </c>
      <c r="AC3" s="121" t="s">
        <v>470</v>
      </c>
      <c r="AD3" s="121" t="s">
        <v>469</v>
      </c>
      <c r="AE3" s="121" t="s">
        <v>479</v>
      </c>
      <c r="AF3" s="121" t="s">
        <v>489</v>
      </c>
      <c r="AG3" s="121" t="s">
        <v>490</v>
      </c>
      <c r="AH3" s="121" t="s">
        <v>498</v>
      </c>
      <c r="AI3" s="105" t="s">
        <v>391</v>
      </c>
      <c r="AJ3" s="105" t="s">
        <v>392</v>
      </c>
      <c r="AK3" s="105" t="s">
        <v>393</v>
      </c>
      <c r="AL3" s="105" t="s">
        <v>394</v>
      </c>
      <c r="AM3" s="105" t="s">
        <v>395</v>
      </c>
      <c r="AN3" s="105" t="s">
        <v>396</v>
      </c>
      <c r="AO3" s="105" t="s">
        <v>397</v>
      </c>
      <c r="AP3" s="105" t="s">
        <v>398</v>
      </c>
      <c r="AQ3" s="105" t="s">
        <v>399</v>
      </c>
      <c r="AR3" s="105" t="s">
        <v>400</v>
      </c>
      <c r="AS3" s="105" t="s">
        <v>401</v>
      </c>
      <c r="AT3" s="105" t="s">
        <v>402</v>
      </c>
      <c r="AU3" s="105" t="s">
        <v>403</v>
      </c>
      <c r="AV3" s="105" t="s">
        <v>404</v>
      </c>
      <c r="AW3" s="105" t="s">
        <v>405</v>
      </c>
      <c r="AX3" s="105" t="s">
        <v>406</v>
      </c>
      <c r="AY3" s="105" t="s">
        <v>407</v>
      </c>
      <c r="AZ3" s="105" t="s">
        <v>408</v>
      </c>
      <c r="BA3" s="105" t="s">
        <v>409</v>
      </c>
      <c r="BB3" s="105" t="s">
        <v>410</v>
      </c>
      <c r="BC3" s="105" t="s">
        <v>411</v>
      </c>
      <c r="BD3" s="105" t="s">
        <v>412</v>
      </c>
      <c r="BE3" s="105" t="s">
        <v>413</v>
      </c>
      <c r="BF3" s="105" t="s">
        <v>414</v>
      </c>
      <c r="BG3" s="105" t="s">
        <v>415</v>
      </c>
      <c r="BH3" s="105" t="s">
        <v>416</v>
      </c>
      <c r="BI3" s="105" t="s">
        <v>376</v>
      </c>
      <c r="BJ3" s="105" t="s">
        <v>417</v>
      </c>
      <c r="BK3" s="105" t="s">
        <v>418</v>
      </c>
      <c r="BL3" s="105" t="s">
        <v>419</v>
      </c>
      <c r="BM3" s="105" t="s">
        <v>420</v>
      </c>
      <c r="BN3" s="105" t="s">
        <v>421</v>
      </c>
      <c r="BO3" s="105" t="s">
        <v>422</v>
      </c>
      <c r="BP3" s="105" t="s">
        <v>423</v>
      </c>
      <c r="BQ3" s="105" t="s">
        <v>464</v>
      </c>
      <c r="BR3" s="105" t="s">
        <v>424</v>
      </c>
      <c r="BS3" s="105" t="s">
        <v>425</v>
      </c>
      <c r="BT3" s="105" t="s">
        <v>484</v>
      </c>
      <c r="BU3" s="105" t="s">
        <v>426</v>
      </c>
      <c r="BV3" s="105" t="s">
        <v>377</v>
      </c>
      <c r="BW3" s="105" t="s">
        <v>427</v>
      </c>
      <c r="BX3" s="105" t="s">
        <v>428</v>
      </c>
      <c r="BY3" s="105" t="s">
        <v>429</v>
      </c>
      <c r="BZ3" s="105" t="s">
        <v>430</v>
      </c>
      <c r="CA3" s="105" t="s">
        <v>431</v>
      </c>
      <c r="CB3" s="105" t="s">
        <v>432</v>
      </c>
      <c r="CC3" s="105" t="s">
        <v>433</v>
      </c>
      <c r="CD3" s="105" t="s">
        <v>434</v>
      </c>
      <c r="CE3" s="105" t="s">
        <v>435</v>
      </c>
      <c r="CF3" s="105" t="s">
        <v>436</v>
      </c>
      <c r="CG3" s="105" t="s">
        <v>437</v>
      </c>
      <c r="CH3" s="105" t="s">
        <v>438</v>
      </c>
      <c r="CI3" s="105" t="s">
        <v>439</v>
      </c>
      <c r="CJ3" s="105" t="s">
        <v>440</v>
      </c>
      <c r="CK3" s="105" t="s">
        <v>441</v>
      </c>
      <c r="CL3" s="105" t="s">
        <v>442</v>
      </c>
      <c r="CM3" s="105" t="s">
        <v>380</v>
      </c>
      <c r="CN3" s="105" t="s">
        <v>379</v>
      </c>
      <c r="CO3" s="105" t="s">
        <v>378</v>
      </c>
      <c r="CP3" s="105" t="s">
        <v>449</v>
      </c>
      <c r="CQ3" s="105" t="s">
        <v>457</v>
      </c>
      <c r="CR3" s="105" t="s">
        <v>458</v>
      </c>
      <c r="CS3" s="105" t="s">
        <v>459</v>
      </c>
      <c r="CT3" s="105" t="s">
        <v>461</v>
      </c>
      <c r="CU3" s="105" t="s">
        <v>463</v>
      </c>
      <c r="CV3" s="105" t="s">
        <v>473</v>
      </c>
      <c r="CW3" s="105" t="s">
        <v>474</v>
      </c>
      <c r="CX3" s="105" t="s">
        <v>477</v>
      </c>
      <c r="CY3" s="105" t="s">
        <v>481</v>
      </c>
      <c r="CZ3" s="105" t="s">
        <v>482</v>
      </c>
      <c r="DA3" s="105" t="s">
        <v>503</v>
      </c>
      <c r="DB3" s="105" t="s">
        <v>504</v>
      </c>
      <c r="DC3" s="105" t="s">
        <v>505</v>
      </c>
      <c r="DD3" s="115" t="s">
        <v>92</v>
      </c>
    </row>
    <row r="4" spans="2:108" s="23" customFormat="1">
      <c r="B4" s="108" t="s">
        <v>280</v>
      </c>
      <c r="C4" s="22">
        <v>182</v>
      </c>
      <c r="D4" s="22">
        <v>182</v>
      </c>
      <c r="E4" s="22">
        <v>182</v>
      </c>
      <c r="F4" s="22">
        <v>182</v>
      </c>
      <c r="G4" s="22">
        <v>182</v>
      </c>
      <c r="H4" s="22">
        <v>182</v>
      </c>
      <c r="I4" s="22">
        <v>182</v>
      </c>
      <c r="J4" s="22">
        <v>182</v>
      </c>
      <c r="K4" s="22">
        <v>182</v>
      </c>
      <c r="L4" s="22">
        <v>182</v>
      </c>
      <c r="M4" s="22">
        <v>182</v>
      </c>
      <c r="N4" s="22">
        <v>182</v>
      </c>
      <c r="O4" s="22">
        <v>182</v>
      </c>
      <c r="P4" s="22">
        <v>182</v>
      </c>
      <c r="Q4" s="22">
        <v>182</v>
      </c>
      <c r="R4" s="22">
        <v>182</v>
      </c>
      <c r="S4" s="22">
        <v>14</v>
      </c>
      <c r="T4" s="22">
        <v>182</v>
      </c>
      <c r="U4" s="22">
        <v>182</v>
      </c>
      <c r="V4" s="22">
        <v>182</v>
      </c>
      <c r="W4" s="22">
        <v>182</v>
      </c>
      <c r="X4" s="22">
        <v>182</v>
      </c>
      <c r="Y4" s="22">
        <v>182</v>
      </c>
      <c r="Z4" s="22">
        <v>182</v>
      </c>
      <c r="AA4" s="22">
        <v>182</v>
      </c>
      <c r="AB4" s="22">
        <v>182</v>
      </c>
      <c r="AC4" s="22">
        <v>182</v>
      </c>
      <c r="AD4" s="22">
        <v>182</v>
      </c>
      <c r="AE4" s="22">
        <v>182</v>
      </c>
      <c r="AF4" s="22">
        <v>182</v>
      </c>
      <c r="AG4" s="22">
        <v>182</v>
      </c>
      <c r="AH4" s="22">
        <v>169</v>
      </c>
      <c r="AI4" s="22">
        <v>182</v>
      </c>
      <c r="AJ4" s="22">
        <v>182</v>
      </c>
      <c r="AK4" s="22">
        <v>182</v>
      </c>
      <c r="AL4" s="22">
        <v>182</v>
      </c>
      <c r="AM4" s="22">
        <v>182</v>
      </c>
      <c r="AN4" s="22">
        <v>182</v>
      </c>
      <c r="AO4" s="22">
        <v>182</v>
      </c>
      <c r="AP4" s="22">
        <v>182</v>
      </c>
      <c r="AQ4" s="22">
        <v>182</v>
      </c>
      <c r="AR4" s="22">
        <v>182</v>
      </c>
      <c r="AS4" s="22">
        <v>182</v>
      </c>
      <c r="AT4" s="22">
        <v>182</v>
      </c>
      <c r="AU4" s="22">
        <v>182</v>
      </c>
      <c r="AV4" s="22">
        <v>182</v>
      </c>
      <c r="AW4" s="22">
        <v>182</v>
      </c>
      <c r="AX4" s="22">
        <v>182</v>
      </c>
      <c r="AY4" s="22">
        <v>182</v>
      </c>
      <c r="AZ4" s="22">
        <v>182</v>
      </c>
      <c r="BA4" s="22">
        <v>182</v>
      </c>
      <c r="BB4" s="22">
        <v>182</v>
      </c>
      <c r="BC4" s="22">
        <v>182</v>
      </c>
      <c r="BD4" s="22">
        <v>182</v>
      </c>
      <c r="BE4" s="22">
        <v>182</v>
      </c>
      <c r="BF4" s="22">
        <v>182</v>
      </c>
      <c r="BG4" s="22">
        <v>182</v>
      </c>
      <c r="BH4" s="22">
        <v>182</v>
      </c>
      <c r="BI4" s="22">
        <v>182</v>
      </c>
      <c r="BJ4" s="22">
        <v>182</v>
      </c>
      <c r="BK4" s="22">
        <v>182</v>
      </c>
      <c r="BL4" s="22">
        <v>182</v>
      </c>
      <c r="BM4" s="22">
        <v>182</v>
      </c>
      <c r="BN4" s="22">
        <v>182</v>
      </c>
      <c r="BO4" s="22">
        <v>182</v>
      </c>
      <c r="BP4" s="22">
        <v>182</v>
      </c>
      <c r="BQ4" s="22">
        <v>182</v>
      </c>
      <c r="BR4" s="22">
        <v>182</v>
      </c>
      <c r="BS4" s="22">
        <v>182</v>
      </c>
      <c r="BT4" s="22">
        <v>182</v>
      </c>
      <c r="BU4" s="22">
        <v>182</v>
      </c>
      <c r="BV4" s="22">
        <v>182</v>
      </c>
      <c r="BW4" s="22">
        <v>182</v>
      </c>
      <c r="BX4" s="22">
        <v>182</v>
      </c>
      <c r="BY4" s="22">
        <v>182</v>
      </c>
      <c r="BZ4" s="22">
        <v>182</v>
      </c>
      <c r="CA4" s="22">
        <v>182</v>
      </c>
      <c r="CB4" s="22">
        <v>182</v>
      </c>
      <c r="CC4" s="22">
        <v>182</v>
      </c>
      <c r="CD4" s="22">
        <v>182</v>
      </c>
      <c r="CE4" s="22">
        <v>182</v>
      </c>
      <c r="CF4" s="22">
        <v>182</v>
      </c>
      <c r="CG4" s="22">
        <v>182</v>
      </c>
      <c r="CH4" s="22">
        <v>182</v>
      </c>
      <c r="CI4" s="22">
        <v>182</v>
      </c>
      <c r="CJ4" s="22">
        <v>182</v>
      </c>
      <c r="CK4" s="22">
        <v>182</v>
      </c>
      <c r="CL4" s="22">
        <v>182</v>
      </c>
      <c r="CM4" s="22">
        <v>182</v>
      </c>
      <c r="CN4" s="22">
        <v>182</v>
      </c>
      <c r="CO4" s="22">
        <v>182</v>
      </c>
      <c r="CP4" s="22">
        <v>182</v>
      </c>
      <c r="CQ4" s="22">
        <v>182</v>
      </c>
      <c r="CR4" s="22">
        <v>182</v>
      </c>
      <c r="CS4" s="22">
        <v>182</v>
      </c>
      <c r="CT4" s="22">
        <v>182</v>
      </c>
      <c r="CU4" s="22">
        <v>182</v>
      </c>
      <c r="CV4" s="22">
        <v>182</v>
      </c>
      <c r="CW4" s="22">
        <v>182</v>
      </c>
      <c r="CX4" s="22">
        <v>182</v>
      </c>
      <c r="CY4" s="22">
        <v>182</v>
      </c>
      <c r="CZ4" s="22">
        <v>182</v>
      </c>
      <c r="DA4" s="22">
        <v>169</v>
      </c>
      <c r="DB4" s="22">
        <v>169</v>
      </c>
      <c r="DC4" s="22">
        <v>169</v>
      </c>
      <c r="DD4" s="116"/>
    </row>
    <row r="5" spans="2:108">
      <c r="B5" s="109" t="s">
        <v>93</v>
      </c>
      <c r="C5" s="16">
        <v>47317060</v>
      </c>
      <c r="D5" s="16">
        <v>51144142</v>
      </c>
      <c r="E5" s="16">
        <v>87574734</v>
      </c>
      <c r="F5" s="16">
        <v>48103280</v>
      </c>
      <c r="G5" s="16">
        <v>72395608</v>
      </c>
      <c r="H5" s="16">
        <v>52970994</v>
      </c>
      <c r="I5" s="16">
        <v>56682738</v>
      </c>
      <c r="J5" s="16">
        <v>67659870</v>
      </c>
      <c r="K5" s="16">
        <v>30490010</v>
      </c>
      <c r="L5" s="16">
        <v>96327996</v>
      </c>
      <c r="M5" s="16">
        <v>113385096</v>
      </c>
      <c r="N5" s="16">
        <v>12652410</v>
      </c>
      <c r="O5" s="16">
        <v>36870906</v>
      </c>
      <c r="P5" s="16">
        <v>46056864</v>
      </c>
      <c r="Q5" s="16">
        <v>200809320</v>
      </c>
      <c r="R5" s="16">
        <v>125415100</v>
      </c>
      <c r="S5" s="16">
        <v>3176613</v>
      </c>
      <c r="T5" s="16">
        <v>77352721</v>
      </c>
      <c r="U5" s="16">
        <v>270409480</v>
      </c>
      <c r="V5" s="16">
        <v>74466162</v>
      </c>
      <c r="W5" s="16">
        <v>122762137</v>
      </c>
      <c r="X5" s="16">
        <v>117607604</v>
      </c>
      <c r="Y5" s="16">
        <v>62925399</v>
      </c>
      <c r="Z5" s="97">
        <v>88292350</v>
      </c>
      <c r="AA5" s="97">
        <v>98984598</v>
      </c>
      <c r="AB5" s="97">
        <v>82778058</v>
      </c>
      <c r="AC5" s="97">
        <v>88647992</v>
      </c>
      <c r="AD5" s="97">
        <v>66688099</v>
      </c>
      <c r="AE5" s="125" t="s">
        <v>485</v>
      </c>
      <c r="AF5" s="97">
        <v>55951224</v>
      </c>
      <c r="AG5" s="97">
        <v>61766808</v>
      </c>
      <c r="AH5" s="97">
        <v>74231828</v>
      </c>
      <c r="AI5" s="16">
        <v>17280000</v>
      </c>
      <c r="AJ5" s="16">
        <v>19226412</v>
      </c>
      <c r="AK5" s="16">
        <v>22649801</v>
      </c>
      <c r="AL5" s="16">
        <v>107209096</v>
      </c>
      <c r="AM5" s="16">
        <v>44821624</v>
      </c>
      <c r="AN5" s="16">
        <v>36810978</v>
      </c>
      <c r="AO5" s="16">
        <v>32075391</v>
      </c>
      <c r="AP5" s="16">
        <v>25651666</v>
      </c>
      <c r="AQ5" s="16">
        <v>35581074</v>
      </c>
      <c r="AR5" s="16">
        <v>40960300</v>
      </c>
      <c r="AS5" s="16">
        <v>23512133</v>
      </c>
      <c r="AT5" s="16">
        <v>110918064</v>
      </c>
      <c r="AU5" s="16">
        <v>27508456</v>
      </c>
      <c r="AV5" s="16">
        <v>32021358</v>
      </c>
      <c r="AW5" s="16">
        <v>30146286</v>
      </c>
      <c r="AX5" s="16">
        <v>31356456</v>
      </c>
      <c r="AY5" s="16">
        <v>120562379</v>
      </c>
      <c r="AZ5" s="16">
        <v>78335658</v>
      </c>
      <c r="BA5" s="16">
        <v>53758631</v>
      </c>
      <c r="BB5" s="16">
        <v>37873995</v>
      </c>
      <c r="BC5" s="16">
        <v>32824957</v>
      </c>
      <c r="BD5" s="16">
        <v>31546230</v>
      </c>
      <c r="BE5" s="16">
        <v>29900037</v>
      </c>
      <c r="BF5" s="16">
        <v>24563595</v>
      </c>
      <c r="BG5" s="16">
        <v>34452026</v>
      </c>
      <c r="BH5" s="16">
        <v>25086767</v>
      </c>
      <c r="BI5" s="16">
        <v>25633800</v>
      </c>
      <c r="BJ5" s="16">
        <v>49400065</v>
      </c>
      <c r="BK5" s="16">
        <v>60254099</v>
      </c>
      <c r="BL5" s="16">
        <v>27902296</v>
      </c>
      <c r="BM5" s="16">
        <v>32394933</v>
      </c>
      <c r="BN5" s="16">
        <v>196665739</v>
      </c>
      <c r="BO5" s="16">
        <v>76902867</v>
      </c>
      <c r="BP5" s="16">
        <v>18641795</v>
      </c>
      <c r="BQ5" s="16">
        <v>22893967</v>
      </c>
      <c r="BR5" s="16">
        <v>25372666</v>
      </c>
      <c r="BS5" s="16">
        <v>73660407</v>
      </c>
      <c r="BT5" s="16">
        <v>19166214</v>
      </c>
      <c r="BU5" s="16">
        <v>69878844</v>
      </c>
      <c r="BV5" s="16">
        <v>28473000</v>
      </c>
      <c r="BW5" s="16">
        <v>31499933</v>
      </c>
      <c r="BX5" s="16">
        <v>19261168</v>
      </c>
      <c r="BY5" s="16">
        <v>30541101</v>
      </c>
      <c r="BZ5" s="16">
        <v>29542589</v>
      </c>
      <c r="CA5" s="16">
        <v>42832267</v>
      </c>
      <c r="CB5" s="16">
        <v>20605456</v>
      </c>
      <c r="CC5" s="16">
        <v>64225532</v>
      </c>
      <c r="CD5" s="16">
        <v>39576633</v>
      </c>
      <c r="CE5" s="16">
        <v>45747433</v>
      </c>
      <c r="CF5" s="16">
        <v>20825666</v>
      </c>
      <c r="CG5" s="16">
        <v>38302599</v>
      </c>
      <c r="CH5" s="16">
        <v>31097886</v>
      </c>
      <c r="CI5" s="16">
        <v>17947333</v>
      </c>
      <c r="CJ5" s="54">
        <v>26946800</v>
      </c>
      <c r="CK5" s="16">
        <v>38661998</v>
      </c>
      <c r="CL5" s="16">
        <v>30619359</v>
      </c>
      <c r="CM5" s="16">
        <v>72257025</v>
      </c>
      <c r="CN5" s="16">
        <v>30165711</v>
      </c>
      <c r="CO5" s="16">
        <v>36961902</v>
      </c>
      <c r="CP5" s="16">
        <v>64763274</v>
      </c>
      <c r="CQ5" s="97">
        <v>41924278</v>
      </c>
      <c r="CR5" s="97">
        <v>26931772</v>
      </c>
      <c r="CS5" s="97">
        <v>56508035</v>
      </c>
      <c r="CT5" s="97">
        <v>57475131</v>
      </c>
      <c r="CU5" s="97">
        <v>51896368</v>
      </c>
      <c r="CV5" s="97">
        <v>27042259</v>
      </c>
      <c r="CW5" s="97">
        <v>25176795</v>
      </c>
      <c r="CX5" s="97">
        <v>38182223</v>
      </c>
      <c r="CY5" s="97">
        <v>48022444</v>
      </c>
      <c r="CZ5" s="97">
        <v>31573675</v>
      </c>
      <c r="DA5" s="97">
        <v>27796920</v>
      </c>
      <c r="DB5" s="97">
        <v>25245986</v>
      </c>
      <c r="DC5" s="97">
        <v>23908968</v>
      </c>
      <c r="DD5" s="117">
        <v>5617426440</v>
      </c>
    </row>
    <row r="6" spans="2:108" ht="13.5" customHeight="1">
      <c r="B6" s="110" t="s">
        <v>108</v>
      </c>
      <c r="C6" s="17">
        <v>4554562</v>
      </c>
      <c r="D6" s="17">
        <v>6039517</v>
      </c>
      <c r="E6" s="17">
        <v>8311545</v>
      </c>
      <c r="F6" s="17">
        <v>4902319</v>
      </c>
      <c r="G6" s="17">
        <v>7665905</v>
      </c>
      <c r="H6" s="17">
        <v>7414019</v>
      </c>
      <c r="I6" s="17">
        <v>7720034</v>
      </c>
      <c r="J6" s="17">
        <v>6285292</v>
      </c>
      <c r="K6" s="17">
        <v>2314862</v>
      </c>
      <c r="L6" s="17">
        <v>7320598</v>
      </c>
      <c r="M6" s="17">
        <v>4967290</v>
      </c>
      <c r="N6" s="17">
        <v>1238979</v>
      </c>
      <c r="O6" s="17">
        <v>3822570</v>
      </c>
      <c r="P6" s="17">
        <v>4080139</v>
      </c>
      <c r="Q6" s="17">
        <v>8142148</v>
      </c>
      <c r="R6" s="17">
        <v>12885053</v>
      </c>
      <c r="S6" s="17">
        <v>0</v>
      </c>
      <c r="T6" s="17">
        <v>9843982</v>
      </c>
      <c r="U6" s="17">
        <v>32645938</v>
      </c>
      <c r="V6" s="17">
        <v>13035910</v>
      </c>
      <c r="W6" s="17">
        <v>23317950</v>
      </c>
      <c r="X6" s="17">
        <v>19889066</v>
      </c>
      <c r="Y6" s="17">
        <v>5866852</v>
      </c>
      <c r="Z6" s="98">
        <v>10314126</v>
      </c>
      <c r="AA6" s="98">
        <v>9631230</v>
      </c>
      <c r="AB6" s="98">
        <v>4440000</v>
      </c>
      <c r="AC6" s="98">
        <v>15578288</v>
      </c>
      <c r="AD6" s="98">
        <v>0</v>
      </c>
      <c r="AE6" s="127"/>
      <c r="AF6" s="98">
        <v>5819093</v>
      </c>
      <c r="AG6" s="98">
        <v>5442915</v>
      </c>
      <c r="AH6" s="98">
        <v>11223898</v>
      </c>
      <c r="AI6" s="17">
        <v>31008</v>
      </c>
      <c r="AJ6" s="17">
        <v>412711</v>
      </c>
      <c r="AK6" s="17">
        <v>2613995</v>
      </c>
      <c r="AL6" s="17">
        <v>9155636</v>
      </c>
      <c r="AM6" s="17">
        <v>2650545</v>
      </c>
      <c r="AN6" s="17">
        <v>1193882</v>
      </c>
      <c r="AO6" s="17">
        <v>1841222</v>
      </c>
      <c r="AP6" s="17">
        <v>921495</v>
      </c>
      <c r="AQ6" s="17">
        <v>1406000</v>
      </c>
      <c r="AR6" s="17">
        <v>1658382</v>
      </c>
      <c r="AS6" s="17">
        <v>1866323</v>
      </c>
      <c r="AT6" s="17">
        <v>6396684</v>
      </c>
      <c r="AU6" s="17">
        <v>839113</v>
      </c>
      <c r="AV6" s="17">
        <v>2021000</v>
      </c>
      <c r="AW6" s="17">
        <v>949329</v>
      </c>
      <c r="AX6" s="17">
        <v>1243199</v>
      </c>
      <c r="AY6" s="17">
        <v>11574800</v>
      </c>
      <c r="AZ6" s="17">
        <v>7547676</v>
      </c>
      <c r="BA6" s="17">
        <v>3790077</v>
      </c>
      <c r="BB6" s="17">
        <v>5101003</v>
      </c>
      <c r="BC6" s="17">
        <v>1693500</v>
      </c>
      <c r="BD6" s="17">
        <v>978984</v>
      </c>
      <c r="BE6" s="17">
        <v>1688582</v>
      </c>
      <c r="BF6" s="17">
        <v>1804800</v>
      </c>
      <c r="BG6" s="17">
        <v>1121171</v>
      </c>
      <c r="BH6" s="17">
        <v>754123</v>
      </c>
      <c r="BI6" s="17">
        <v>1029000</v>
      </c>
      <c r="BJ6" s="17">
        <v>2580124</v>
      </c>
      <c r="BK6" s="17">
        <v>3363812</v>
      </c>
      <c r="BL6" s="17">
        <v>1463886</v>
      </c>
      <c r="BM6" s="17">
        <v>1152656</v>
      </c>
      <c r="BN6" s="17">
        <v>11767165</v>
      </c>
      <c r="BO6" s="17">
        <v>1900624</v>
      </c>
      <c r="BP6" s="17">
        <v>757572</v>
      </c>
      <c r="BQ6" s="17">
        <v>155833</v>
      </c>
      <c r="BR6" s="17">
        <v>1480298</v>
      </c>
      <c r="BS6" s="17">
        <v>5835768</v>
      </c>
      <c r="BT6" s="17">
        <v>907864</v>
      </c>
      <c r="BU6" s="17">
        <v>8264383</v>
      </c>
      <c r="BV6" s="17">
        <v>367500</v>
      </c>
      <c r="BW6" s="17">
        <v>1684000</v>
      </c>
      <c r="BX6" s="17">
        <v>796167</v>
      </c>
      <c r="BY6" s="17">
        <v>1636408</v>
      </c>
      <c r="BZ6" s="17">
        <v>1455378</v>
      </c>
      <c r="CA6" s="17">
        <v>731553</v>
      </c>
      <c r="CB6" s="17">
        <v>1460769</v>
      </c>
      <c r="CC6" s="17">
        <v>3783722</v>
      </c>
      <c r="CD6" s="17">
        <v>2403168</v>
      </c>
      <c r="CE6" s="17">
        <v>2035283</v>
      </c>
      <c r="CF6" s="17">
        <v>138973</v>
      </c>
      <c r="CG6" s="17">
        <v>2556567</v>
      </c>
      <c r="CH6" s="17">
        <v>2362484</v>
      </c>
      <c r="CI6" s="17">
        <v>679053</v>
      </c>
      <c r="CJ6" s="17">
        <v>1102450</v>
      </c>
      <c r="CK6" s="17">
        <v>3546533</v>
      </c>
      <c r="CL6" s="17">
        <v>921395</v>
      </c>
      <c r="CM6" s="17">
        <v>3621217</v>
      </c>
      <c r="CN6" s="17">
        <v>1235000</v>
      </c>
      <c r="CO6" s="17">
        <v>3724000</v>
      </c>
      <c r="CP6" s="17">
        <v>5172008</v>
      </c>
      <c r="CQ6" s="98">
        <v>3937081</v>
      </c>
      <c r="CR6" s="98">
        <v>2724284</v>
      </c>
      <c r="CS6" s="98">
        <v>7323825</v>
      </c>
      <c r="CT6" s="98">
        <v>6411848</v>
      </c>
      <c r="CU6" s="98">
        <v>5485148</v>
      </c>
      <c r="CV6" s="98">
        <v>2138655</v>
      </c>
      <c r="CW6" s="98">
        <v>2281772</v>
      </c>
      <c r="CX6" s="98">
        <v>2208250</v>
      </c>
      <c r="CY6" s="98">
        <v>5272932</v>
      </c>
      <c r="CZ6" s="98">
        <v>3301971</v>
      </c>
      <c r="DA6" s="98">
        <v>2432622</v>
      </c>
      <c r="DB6" s="98">
        <v>1628970</v>
      </c>
      <c r="DC6" s="98">
        <v>1470482</v>
      </c>
      <c r="DD6" s="118">
        <v>464659773</v>
      </c>
    </row>
    <row r="7" spans="2:108" ht="13.5" customHeight="1">
      <c r="B7" s="108" t="s">
        <v>281</v>
      </c>
      <c r="C7" s="18">
        <v>51871622</v>
      </c>
      <c r="D7" s="18">
        <v>57183659</v>
      </c>
      <c r="E7" s="18">
        <v>95886279</v>
      </c>
      <c r="F7" s="18">
        <v>53005599</v>
      </c>
      <c r="G7" s="18">
        <v>80061513</v>
      </c>
      <c r="H7" s="18">
        <v>60385013</v>
      </c>
      <c r="I7" s="18">
        <v>64402772</v>
      </c>
      <c r="J7" s="18">
        <v>73945162</v>
      </c>
      <c r="K7" s="18">
        <v>32804872</v>
      </c>
      <c r="L7" s="18">
        <v>103648594</v>
      </c>
      <c r="M7" s="18">
        <v>118352386</v>
      </c>
      <c r="N7" s="18">
        <v>13891389</v>
      </c>
      <c r="O7" s="18">
        <v>40693476</v>
      </c>
      <c r="P7" s="18">
        <v>50137003</v>
      </c>
      <c r="Q7" s="18">
        <v>208951468</v>
      </c>
      <c r="R7" s="18">
        <v>138300153</v>
      </c>
      <c r="S7" s="18">
        <v>3176613</v>
      </c>
      <c r="T7" s="18">
        <v>87196703</v>
      </c>
      <c r="U7" s="18">
        <v>303055418</v>
      </c>
      <c r="V7" s="18">
        <v>87502072</v>
      </c>
      <c r="W7" s="18">
        <v>146080087</v>
      </c>
      <c r="X7" s="18">
        <v>137496670</v>
      </c>
      <c r="Y7" s="18">
        <v>68792251</v>
      </c>
      <c r="Z7" s="99">
        <v>98606476</v>
      </c>
      <c r="AA7" s="99">
        <v>108615828</v>
      </c>
      <c r="AB7" s="99">
        <v>87218058</v>
      </c>
      <c r="AC7" s="99">
        <v>104226280</v>
      </c>
      <c r="AD7" s="99">
        <v>66688099</v>
      </c>
      <c r="AE7" s="96"/>
      <c r="AF7" s="99">
        <v>61770317</v>
      </c>
      <c r="AG7" s="99">
        <v>67209723</v>
      </c>
      <c r="AH7" s="99">
        <v>85455726</v>
      </c>
      <c r="AI7" s="18">
        <v>17311008</v>
      </c>
      <c r="AJ7" s="18">
        <v>19639123</v>
      </c>
      <c r="AK7" s="18">
        <v>25263796</v>
      </c>
      <c r="AL7" s="18">
        <v>116364732</v>
      </c>
      <c r="AM7" s="18">
        <v>47472169</v>
      </c>
      <c r="AN7" s="18">
        <v>38004860</v>
      </c>
      <c r="AO7" s="18">
        <v>33916613</v>
      </c>
      <c r="AP7" s="18">
        <v>26573161</v>
      </c>
      <c r="AQ7" s="18">
        <v>36987074</v>
      </c>
      <c r="AR7" s="18">
        <v>42618682</v>
      </c>
      <c r="AS7" s="18">
        <v>25378456</v>
      </c>
      <c r="AT7" s="18">
        <v>117314748</v>
      </c>
      <c r="AU7" s="18">
        <v>28347569</v>
      </c>
      <c r="AV7" s="18">
        <v>34042358</v>
      </c>
      <c r="AW7" s="18">
        <v>31095615</v>
      </c>
      <c r="AX7" s="18">
        <v>32599655</v>
      </c>
      <c r="AY7" s="18">
        <v>132137179</v>
      </c>
      <c r="AZ7" s="18">
        <v>85883334</v>
      </c>
      <c r="BA7" s="18">
        <v>57548708</v>
      </c>
      <c r="BB7" s="18">
        <v>42974998</v>
      </c>
      <c r="BC7" s="18">
        <v>34518457</v>
      </c>
      <c r="BD7" s="18">
        <v>32525214</v>
      </c>
      <c r="BE7" s="18">
        <v>31588619</v>
      </c>
      <c r="BF7" s="18">
        <v>26368395</v>
      </c>
      <c r="BG7" s="18">
        <v>35573197</v>
      </c>
      <c r="BH7" s="18">
        <v>25840890</v>
      </c>
      <c r="BI7" s="18">
        <v>26662800</v>
      </c>
      <c r="BJ7" s="18">
        <v>51980189</v>
      </c>
      <c r="BK7" s="18">
        <v>63617911</v>
      </c>
      <c r="BL7" s="18">
        <v>29366182</v>
      </c>
      <c r="BM7" s="18">
        <v>33547589</v>
      </c>
      <c r="BN7" s="18">
        <v>208432904</v>
      </c>
      <c r="BO7" s="18">
        <v>78803491</v>
      </c>
      <c r="BP7" s="18">
        <v>19399367</v>
      </c>
      <c r="BQ7" s="18">
        <v>23049800</v>
      </c>
      <c r="BR7" s="18">
        <v>26852964</v>
      </c>
      <c r="BS7" s="18">
        <v>79496175</v>
      </c>
      <c r="BT7" s="18">
        <v>20074078</v>
      </c>
      <c r="BU7" s="18">
        <v>78143227</v>
      </c>
      <c r="BV7" s="18">
        <v>28840500</v>
      </c>
      <c r="BW7" s="18">
        <v>33183933</v>
      </c>
      <c r="BX7" s="18">
        <v>20057335</v>
      </c>
      <c r="BY7" s="18">
        <v>32177509</v>
      </c>
      <c r="BZ7" s="18">
        <v>30997967</v>
      </c>
      <c r="CA7" s="18">
        <v>43563820</v>
      </c>
      <c r="CB7" s="18">
        <v>22066225</v>
      </c>
      <c r="CC7" s="18">
        <v>68009254</v>
      </c>
      <c r="CD7" s="18">
        <v>41979801</v>
      </c>
      <c r="CE7" s="18">
        <v>47782716</v>
      </c>
      <c r="CF7" s="18">
        <v>20964639</v>
      </c>
      <c r="CG7" s="18">
        <v>40859166</v>
      </c>
      <c r="CH7" s="18">
        <v>33460370</v>
      </c>
      <c r="CI7" s="18">
        <v>18626386</v>
      </c>
      <c r="CJ7" s="39">
        <v>28049250</v>
      </c>
      <c r="CK7" s="18">
        <v>42208531</v>
      </c>
      <c r="CL7" s="18">
        <v>31540754</v>
      </c>
      <c r="CM7" s="18">
        <v>75878242</v>
      </c>
      <c r="CN7" s="18">
        <v>31400711</v>
      </c>
      <c r="CO7" s="18">
        <v>40685902</v>
      </c>
      <c r="CP7" s="18">
        <v>69935282</v>
      </c>
      <c r="CQ7" s="99">
        <v>45861359</v>
      </c>
      <c r="CR7" s="99">
        <v>29656056</v>
      </c>
      <c r="CS7" s="99">
        <v>63831860</v>
      </c>
      <c r="CT7" s="99">
        <v>63886979</v>
      </c>
      <c r="CU7" s="99">
        <v>57381516</v>
      </c>
      <c r="CV7" s="99">
        <v>29180914</v>
      </c>
      <c r="CW7" s="99">
        <v>27458567</v>
      </c>
      <c r="CX7" s="99">
        <v>40390473</v>
      </c>
      <c r="CY7" s="99">
        <v>53295376</v>
      </c>
      <c r="CZ7" s="99">
        <v>34875646</v>
      </c>
      <c r="DA7" s="99">
        <v>30229542</v>
      </c>
      <c r="DB7" s="99">
        <v>26874956</v>
      </c>
      <c r="DC7" s="99">
        <v>25379450</v>
      </c>
      <c r="DD7" s="106">
        <v>6082086213</v>
      </c>
    </row>
    <row r="8" spans="2:108">
      <c r="B8" s="109" t="s">
        <v>110</v>
      </c>
      <c r="C8" s="16">
        <v>5918431</v>
      </c>
      <c r="D8" s="16">
        <v>6796849</v>
      </c>
      <c r="E8" s="16">
        <v>11392232</v>
      </c>
      <c r="F8" s="16">
        <v>5471361</v>
      </c>
      <c r="G8" s="16">
        <v>5724620</v>
      </c>
      <c r="H8" s="16">
        <v>4908676</v>
      </c>
      <c r="I8" s="16">
        <v>6834630</v>
      </c>
      <c r="J8" s="16">
        <v>5173055</v>
      </c>
      <c r="K8" s="16">
        <v>2741865</v>
      </c>
      <c r="L8" s="16">
        <v>5193380</v>
      </c>
      <c r="M8" s="16">
        <v>17954067</v>
      </c>
      <c r="N8" s="16">
        <v>981044</v>
      </c>
      <c r="O8" s="16">
        <v>2682960</v>
      </c>
      <c r="P8" s="16">
        <v>4271725</v>
      </c>
      <c r="Q8" s="16">
        <v>8874562</v>
      </c>
      <c r="R8" s="16">
        <v>23727978</v>
      </c>
      <c r="S8" s="16">
        <v>10485</v>
      </c>
      <c r="T8" s="16">
        <v>13330536</v>
      </c>
      <c r="U8" s="16">
        <v>40999956</v>
      </c>
      <c r="V8" s="16">
        <v>8659900</v>
      </c>
      <c r="W8" s="16">
        <v>19432697</v>
      </c>
      <c r="X8" s="16">
        <v>15675494</v>
      </c>
      <c r="Y8" s="16">
        <v>7200156</v>
      </c>
      <c r="Z8" s="97">
        <v>8636084</v>
      </c>
      <c r="AA8" s="97">
        <v>7559672</v>
      </c>
      <c r="AB8" s="97">
        <v>21000</v>
      </c>
      <c r="AC8" s="97">
        <v>15940856</v>
      </c>
      <c r="AD8" s="97">
        <v>13924463</v>
      </c>
      <c r="AE8" s="125" t="s">
        <v>485</v>
      </c>
      <c r="AF8" s="97">
        <v>4789808</v>
      </c>
      <c r="AG8" s="97">
        <v>8735631</v>
      </c>
      <c r="AH8" s="97">
        <v>7707202</v>
      </c>
      <c r="AI8" s="16">
        <v>1169040</v>
      </c>
      <c r="AJ8" s="16">
        <v>2201742</v>
      </c>
      <c r="AK8" s="16">
        <v>2927069</v>
      </c>
      <c r="AL8" s="16">
        <v>8973152</v>
      </c>
      <c r="AM8" s="16">
        <v>3625137</v>
      </c>
      <c r="AN8" s="16">
        <v>3294098</v>
      </c>
      <c r="AO8" s="16">
        <v>2739990</v>
      </c>
      <c r="AP8" s="16">
        <v>2043108</v>
      </c>
      <c r="AQ8" s="16">
        <v>3064736</v>
      </c>
      <c r="AR8" s="16">
        <v>2872940</v>
      </c>
      <c r="AS8" s="16">
        <v>2710735</v>
      </c>
      <c r="AT8" s="16">
        <v>6809349</v>
      </c>
      <c r="AU8" s="16">
        <v>3702402</v>
      </c>
      <c r="AV8" s="16">
        <v>3798294</v>
      </c>
      <c r="AW8" s="16">
        <v>2938311</v>
      </c>
      <c r="AX8" s="16">
        <v>3617066</v>
      </c>
      <c r="AY8" s="16">
        <v>10952833</v>
      </c>
      <c r="AZ8" s="16">
        <v>9612176</v>
      </c>
      <c r="BA8" s="16">
        <v>4970368</v>
      </c>
      <c r="BB8" s="16">
        <v>4928166</v>
      </c>
      <c r="BC8" s="16">
        <v>3722432</v>
      </c>
      <c r="BD8" s="16">
        <v>2827238</v>
      </c>
      <c r="BE8" s="16">
        <v>3624139</v>
      </c>
      <c r="BF8" s="16">
        <v>3052096</v>
      </c>
      <c r="BG8" s="16">
        <v>3623842</v>
      </c>
      <c r="BH8" s="16">
        <v>2843391</v>
      </c>
      <c r="BI8" s="16">
        <v>3306504</v>
      </c>
      <c r="BJ8" s="16">
        <v>6388460</v>
      </c>
      <c r="BK8" s="16">
        <v>6122519</v>
      </c>
      <c r="BL8" s="16">
        <v>3739429</v>
      </c>
      <c r="BM8" s="16">
        <v>2409524</v>
      </c>
      <c r="BN8" s="16">
        <v>25655981</v>
      </c>
      <c r="BO8" s="16">
        <v>11451794</v>
      </c>
      <c r="BP8" s="16">
        <v>2505811</v>
      </c>
      <c r="BQ8" s="16">
        <v>3700738</v>
      </c>
      <c r="BR8" s="16">
        <v>3155108</v>
      </c>
      <c r="BS8" s="16">
        <v>7948348</v>
      </c>
      <c r="BT8" s="16">
        <v>2792650</v>
      </c>
      <c r="BU8" s="16">
        <v>7513585</v>
      </c>
      <c r="BV8" s="16">
        <v>2972566</v>
      </c>
      <c r="BW8" s="16">
        <v>4044854</v>
      </c>
      <c r="BX8" s="16">
        <v>2994494</v>
      </c>
      <c r="BY8" s="16">
        <v>3423422</v>
      </c>
      <c r="BZ8" s="16">
        <v>2710683</v>
      </c>
      <c r="CA8" s="16">
        <v>3680185</v>
      </c>
      <c r="CB8" s="16">
        <v>2476570</v>
      </c>
      <c r="CC8" s="16">
        <v>9665416</v>
      </c>
      <c r="CD8" s="16">
        <v>5527773</v>
      </c>
      <c r="CE8" s="16">
        <v>6260359</v>
      </c>
      <c r="CF8" s="16">
        <v>2504976</v>
      </c>
      <c r="CG8" s="16">
        <v>5388289</v>
      </c>
      <c r="CH8" s="16">
        <v>4082738</v>
      </c>
      <c r="CI8" s="16">
        <v>2298468</v>
      </c>
      <c r="CJ8" s="54">
        <v>1905297</v>
      </c>
      <c r="CK8" s="16">
        <v>5567225</v>
      </c>
      <c r="CL8" s="16">
        <v>2957161</v>
      </c>
      <c r="CM8" s="16">
        <v>13018661</v>
      </c>
      <c r="CN8" s="16">
        <v>5257640</v>
      </c>
      <c r="CO8" s="16">
        <v>2971902</v>
      </c>
      <c r="CP8" s="16">
        <v>6885709</v>
      </c>
      <c r="CQ8" s="97">
        <v>4788539</v>
      </c>
      <c r="CR8" s="97">
        <v>4078926</v>
      </c>
      <c r="CS8" s="97">
        <v>7071587</v>
      </c>
      <c r="CT8" s="97">
        <v>7589328</v>
      </c>
      <c r="CU8" s="97">
        <v>6111897</v>
      </c>
      <c r="CV8" s="97">
        <v>2670291</v>
      </c>
      <c r="CW8" s="97">
        <v>3671989</v>
      </c>
      <c r="CX8" s="97">
        <v>2193965</v>
      </c>
      <c r="CY8" s="97">
        <v>6368815</v>
      </c>
      <c r="CZ8" s="97">
        <v>4320490</v>
      </c>
      <c r="DA8" s="97">
        <v>3841906</v>
      </c>
      <c r="DB8" s="97">
        <v>3458202</v>
      </c>
      <c r="DC8" s="97">
        <v>2034975</v>
      </c>
      <c r="DD8" s="117">
        <v>654413155</v>
      </c>
    </row>
    <row r="9" spans="2:108" ht="13.5" customHeight="1">
      <c r="B9" s="111" t="s">
        <v>111</v>
      </c>
      <c r="C9" s="19">
        <v>5787142</v>
      </c>
      <c r="D9" s="19">
        <v>5068820</v>
      </c>
      <c r="E9" s="19">
        <v>6320384</v>
      </c>
      <c r="F9" s="19">
        <v>6851224</v>
      </c>
      <c r="G9" s="19">
        <v>7506420</v>
      </c>
      <c r="H9" s="19">
        <v>2203156</v>
      </c>
      <c r="I9" s="19">
        <v>4905656</v>
      </c>
      <c r="J9" s="19">
        <v>8276400</v>
      </c>
      <c r="K9" s="19">
        <v>2721600</v>
      </c>
      <c r="L9" s="19">
        <v>6582652</v>
      </c>
      <c r="M9" s="19">
        <v>7847922</v>
      </c>
      <c r="N9" s="19">
        <v>794218</v>
      </c>
      <c r="O9" s="19">
        <v>2168000</v>
      </c>
      <c r="P9" s="19">
        <v>2407604</v>
      </c>
      <c r="Q9" s="19">
        <v>9246210</v>
      </c>
      <c r="R9" s="19">
        <v>12101042</v>
      </c>
      <c r="S9" s="19">
        <v>0</v>
      </c>
      <c r="T9" s="19">
        <v>7017024</v>
      </c>
      <c r="U9" s="19">
        <v>14963743</v>
      </c>
      <c r="V9" s="19">
        <v>6627262</v>
      </c>
      <c r="W9" s="19">
        <v>10168951</v>
      </c>
      <c r="X9" s="19">
        <v>11131866</v>
      </c>
      <c r="Y9" s="19">
        <v>10850794</v>
      </c>
      <c r="Z9" s="100">
        <v>10569880</v>
      </c>
      <c r="AA9" s="100">
        <v>10777708</v>
      </c>
      <c r="AB9" s="100">
        <v>8967596</v>
      </c>
      <c r="AC9" s="100">
        <v>8640982</v>
      </c>
      <c r="AD9" s="100">
        <v>3604794</v>
      </c>
      <c r="AE9" s="127"/>
      <c r="AF9" s="100">
        <v>0</v>
      </c>
      <c r="AG9" s="100">
        <v>3054379</v>
      </c>
      <c r="AH9" s="100">
        <v>0</v>
      </c>
      <c r="AI9" s="19">
        <v>719741</v>
      </c>
      <c r="AJ9" s="19">
        <v>978014</v>
      </c>
      <c r="AK9" s="19">
        <v>1213772</v>
      </c>
      <c r="AL9" s="19">
        <v>6483106</v>
      </c>
      <c r="AM9" s="19">
        <v>2539482</v>
      </c>
      <c r="AN9" s="19">
        <v>1917610</v>
      </c>
      <c r="AO9" s="19">
        <v>1780406</v>
      </c>
      <c r="AP9" s="19">
        <v>1353102</v>
      </c>
      <c r="AQ9" s="19">
        <v>1460868</v>
      </c>
      <c r="AR9" s="19">
        <v>1965176</v>
      </c>
      <c r="AS9" s="19">
        <v>1175470</v>
      </c>
      <c r="AT9" s="19">
        <v>5590000</v>
      </c>
      <c r="AU9" s="19">
        <v>1500000</v>
      </c>
      <c r="AV9" s="19">
        <v>1533790</v>
      </c>
      <c r="AW9" s="19">
        <v>1774000</v>
      </c>
      <c r="AX9" s="19">
        <v>1410400</v>
      </c>
      <c r="AY9" s="19">
        <v>6259156</v>
      </c>
      <c r="AZ9" s="19">
        <v>4628500</v>
      </c>
      <c r="BA9" s="19">
        <v>3822400</v>
      </c>
      <c r="BB9" s="19">
        <v>3192000</v>
      </c>
      <c r="BC9" s="19">
        <v>1912000</v>
      </c>
      <c r="BD9" s="19">
        <v>1746000</v>
      </c>
      <c r="BE9" s="19">
        <v>2442700</v>
      </c>
      <c r="BF9" s="19">
        <v>1580854</v>
      </c>
      <c r="BG9" s="19">
        <v>2278038</v>
      </c>
      <c r="BH9" s="19">
        <v>1412498</v>
      </c>
      <c r="BI9" s="19">
        <v>1517612</v>
      </c>
      <c r="BJ9" s="19">
        <v>2025446</v>
      </c>
      <c r="BK9" s="19">
        <v>2933894</v>
      </c>
      <c r="BL9" s="19">
        <v>1801408</v>
      </c>
      <c r="BM9" s="19">
        <v>1616438</v>
      </c>
      <c r="BN9" s="19">
        <v>11393420</v>
      </c>
      <c r="BO9" s="19">
        <v>6379461</v>
      </c>
      <c r="BP9" s="19">
        <v>1335351</v>
      </c>
      <c r="BQ9" s="19">
        <v>1698124</v>
      </c>
      <c r="BR9" s="19">
        <v>1658447</v>
      </c>
      <c r="BS9" s="19">
        <v>5418199</v>
      </c>
      <c r="BT9" s="19">
        <v>1169600</v>
      </c>
      <c r="BU9" s="19">
        <v>4437969</v>
      </c>
      <c r="BV9" s="19">
        <v>1289044</v>
      </c>
      <c r="BW9" s="19">
        <v>1563572</v>
      </c>
      <c r="BX9" s="19">
        <v>1346880</v>
      </c>
      <c r="BY9" s="19">
        <v>1505046</v>
      </c>
      <c r="BZ9" s="19">
        <v>1536700</v>
      </c>
      <c r="CA9" s="19">
        <v>2726215</v>
      </c>
      <c r="CB9" s="19">
        <v>1113068</v>
      </c>
      <c r="CC9" s="19">
        <v>3127652</v>
      </c>
      <c r="CD9" s="19">
        <v>1957748</v>
      </c>
      <c r="CE9" s="19">
        <v>2366842</v>
      </c>
      <c r="CF9" s="19">
        <v>1223957</v>
      </c>
      <c r="CG9" s="19">
        <v>2255487</v>
      </c>
      <c r="CH9" s="19">
        <v>2213763</v>
      </c>
      <c r="CI9" s="19">
        <v>1361289</v>
      </c>
      <c r="CJ9" s="40">
        <v>1311190</v>
      </c>
      <c r="CK9" s="19">
        <v>2603395</v>
      </c>
      <c r="CL9" s="19">
        <v>1648752</v>
      </c>
      <c r="CM9" s="19">
        <v>3306404</v>
      </c>
      <c r="CN9" s="19">
        <v>1358754</v>
      </c>
      <c r="CO9" s="19">
        <v>1872212</v>
      </c>
      <c r="CP9" s="19">
        <v>3989129</v>
      </c>
      <c r="CQ9" s="100">
        <v>2546810</v>
      </c>
      <c r="CR9" s="100">
        <v>1768400</v>
      </c>
      <c r="CS9" s="100">
        <v>3164879</v>
      </c>
      <c r="CT9" s="100">
        <v>3614139</v>
      </c>
      <c r="CU9" s="100">
        <v>5314681</v>
      </c>
      <c r="CV9" s="100">
        <v>2419500</v>
      </c>
      <c r="CW9" s="100">
        <v>1832900</v>
      </c>
      <c r="CX9" s="100">
        <v>2112000</v>
      </c>
      <c r="CY9" s="100">
        <v>2637600</v>
      </c>
      <c r="CZ9" s="100">
        <v>1774900</v>
      </c>
      <c r="DA9" s="100">
        <v>0</v>
      </c>
      <c r="DB9" s="100">
        <v>0</v>
      </c>
      <c r="DC9" s="100">
        <v>0</v>
      </c>
      <c r="DD9" s="119">
        <v>372080789</v>
      </c>
    </row>
    <row r="10" spans="2:108" ht="13.5" customHeight="1">
      <c r="B10" s="111" t="s">
        <v>112</v>
      </c>
      <c r="C10" s="19">
        <v>2912278</v>
      </c>
      <c r="D10" s="19">
        <v>4948463</v>
      </c>
      <c r="E10" s="19">
        <v>7226916</v>
      </c>
      <c r="F10" s="19">
        <v>3438837</v>
      </c>
      <c r="G10" s="19">
        <v>5197013</v>
      </c>
      <c r="H10" s="19">
        <v>4250306</v>
      </c>
      <c r="I10" s="19">
        <v>4482133</v>
      </c>
      <c r="J10" s="19">
        <v>4844653</v>
      </c>
      <c r="K10" s="19">
        <v>2445299</v>
      </c>
      <c r="L10" s="19">
        <v>3624448</v>
      </c>
      <c r="M10" s="19">
        <v>8350500</v>
      </c>
      <c r="N10" s="19">
        <v>1262623</v>
      </c>
      <c r="O10" s="19">
        <v>2434747</v>
      </c>
      <c r="P10" s="19">
        <v>2651648</v>
      </c>
      <c r="Q10" s="19">
        <v>8136592</v>
      </c>
      <c r="R10" s="19">
        <v>10422565</v>
      </c>
      <c r="S10" s="19">
        <v>0</v>
      </c>
      <c r="T10" s="19">
        <v>6183459</v>
      </c>
      <c r="U10" s="19">
        <v>17249782</v>
      </c>
      <c r="V10" s="19">
        <v>6256417</v>
      </c>
      <c r="W10" s="19">
        <v>13757915</v>
      </c>
      <c r="X10" s="19">
        <v>8339739</v>
      </c>
      <c r="Y10" s="19">
        <v>4122369</v>
      </c>
      <c r="Z10" s="100">
        <v>6014377</v>
      </c>
      <c r="AA10" s="100">
        <v>7952749</v>
      </c>
      <c r="AB10" s="100">
        <v>0</v>
      </c>
      <c r="AC10" s="100">
        <v>5462985</v>
      </c>
      <c r="AD10" s="100">
        <v>0</v>
      </c>
      <c r="AE10" s="127"/>
      <c r="AF10" s="100">
        <v>3953081</v>
      </c>
      <c r="AG10" s="100">
        <v>6083825</v>
      </c>
      <c r="AH10" s="100">
        <v>3846322</v>
      </c>
      <c r="AI10" s="19">
        <v>191657</v>
      </c>
      <c r="AJ10" s="19">
        <v>261919</v>
      </c>
      <c r="AK10" s="19">
        <v>199192</v>
      </c>
      <c r="AL10" s="19">
        <v>1099467</v>
      </c>
      <c r="AM10" s="19">
        <v>360783</v>
      </c>
      <c r="AN10" s="19">
        <v>347183</v>
      </c>
      <c r="AO10" s="19">
        <v>240480</v>
      </c>
      <c r="AP10" s="19">
        <v>292416</v>
      </c>
      <c r="AQ10" s="19">
        <v>262362</v>
      </c>
      <c r="AR10" s="19">
        <v>345257</v>
      </c>
      <c r="AS10" s="19">
        <v>218708</v>
      </c>
      <c r="AT10" s="19">
        <v>891943</v>
      </c>
      <c r="AU10" s="19">
        <v>189082</v>
      </c>
      <c r="AV10" s="19">
        <v>450697</v>
      </c>
      <c r="AW10" s="19">
        <v>331749</v>
      </c>
      <c r="AX10" s="19">
        <v>339126</v>
      </c>
      <c r="AY10" s="19">
        <v>1112269</v>
      </c>
      <c r="AZ10" s="19">
        <v>380351</v>
      </c>
      <c r="BA10" s="19">
        <v>536328</v>
      </c>
      <c r="BB10" s="19">
        <v>426147</v>
      </c>
      <c r="BC10" s="19">
        <v>285686</v>
      </c>
      <c r="BD10" s="19">
        <v>367804</v>
      </c>
      <c r="BE10" s="19">
        <v>388678</v>
      </c>
      <c r="BF10" s="19">
        <v>492498</v>
      </c>
      <c r="BG10" s="19">
        <v>441586</v>
      </c>
      <c r="BH10" s="19">
        <v>212172</v>
      </c>
      <c r="BI10" s="19">
        <v>25863</v>
      </c>
      <c r="BJ10" s="19">
        <v>415878</v>
      </c>
      <c r="BK10" s="19">
        <v>599960</v>
      </c>
      <c r="BL10" s="19">
        <v>378711</v>
      </c>
      <c r="BM10" s="19">
        <v>388230</v>
      </c>
      <c r="BN10" s="19">
        <v>3445510</v>
      </c>
      <c r="BO10" s="19">
        <v>2171792</v>
      </c>
      <c r="BP10" s="19">
        <v>367157</v>
      </c>
      <c r="BQ10" s="19">
        <v>0</v>
      </c>
      <c r="BR10" s="19">
        <v>49363</v>
      </c>
      <c r="BS10" s="19">
        <v>3188253</v>
      </c>
      <c r="BT10" s="19">
        <v>476010</v>
      </c>
      <c r="BU10" s="19">
        <v>2388537</v>
      </c>
      <c r="BV10" s="19">
        <v>0</v>
      </c>
      <c r="BW10" s="19">
        <v>0</v>
      </c>
      <c r="BX10" s="19">
        <v>247201</v>
      </c>
      <c r="BY10" s="19">
        <v>206332</v>
      </c>
      <c r="BZ10" s="19">
        <v>235927</v>
      </c>
      <c r="CA10" s="19">
        <v>369215</v>
      </c>
      <c r="CB10" s="19">
        <v>523335</v>
      </c>
      <c r="CC10" s="19">
        <v>531304</v>
      </c>
      <c r="CD10" s="19">
        <v>666269</v>
      </c>
      <c r="CE10" s="19">
        <v>423645</v>
      </c>
      <c r="CF10" s="19">
        <v>14973</v>
      </c>
      <c r="CG10" s="19">
        <v>6600</v>
      </c>
      <c r="CH10" s="19">
        <v>6600</v>
      </c>
      <c r="CI10" s="19">
        <v>268381</v>
      </c>
      <c r="CJ10" s="40">
        <v>288605</v>
      </c>
      <c r="CK10" s="19">
        <v>6600</v>
      </c>
      <c r="CL10" s="19">
        <v>251326</v>
      </c>
      <c r="CM10" s="19">
        <v>691118</v>
      </c>
      <c r="CN10" s="19">
        <v>381398</v>
      </c>
      <c r="CO10" s="19">
        <v>339899</v>
      </c>
      <c r="CP10" s="19">
        <v>716817</v>
      </c>
      <c r="CQ10" s="100">
        <v>503787</v>
      </c>
      <c r="CR10" s="100">
        <v>268223</v>
      </c>
      <c r="CS10" s="100">
        <v>814002</v>
      </c>
      <c r="CT10" s="100">
        <v>1331916</v>
      </c>
      <c r="CU10" s="100">
        <v>1832803</v>
      </c>
      <c r="CV10" s="100">
        <v>270604</v>
      </c>
      <c r="CW10" s="100">
        <v>520608</v>
      </c>
      <c r="CX10" s="100">
        <v>508993</v>
      </c>
      <c r="CY10" s="100">
        <v>391545</v>
      </c>
      <c r="CZ10" s="100">
        <v>1254344</v>
      </c>
      <c r="DA10" s="100">
        <v>321243</v>
      </c>
      <c r="DB10" s="100">
        <v>242430</v>
      </c>
      <c r="DC10" s="100">
        <v>556341</v>
      </c>
      <c r="DD10" s="119">
        <v>205405229</v>
      </c>
    </row>
    <row r="11" spans="2:108" ht="13.5" customHeight="1">
      <c r="B11" s="111" t="s">
        <v>98</v>
      </c>
      <c r="C11" s="19">
        <v>1000800</v>
      </c>
      <c r="D11" s="19">
        <v>106500</v>
      </c>
      <c r="E11" s="19">
        <v>683000</v>
      </c>
      <c r="F11" s="19">
        <v>2137700</v>
      </c>
      <c r="G11" s="19">
        <v>2172000</v>
      </c>
      <c r="H11" s="19">
        <v>773458</v>
      </c>
      <c r="I11" s="19">
        <v>2336200</v>
      </c>
      <c r="J11" s="19">
        <v>1347400</v>
      </c>
      <c r="K11" s="19">
        <v>1069500</v>
      </c>
      <c r="L11" s="19">
        <v>441000</v>
      </c>
      <c r="M11" s="19">
        <v>3283173</v>
      </c>
      <c r="N11" s="19">
        <v>533000</v>
      </c>
      <c r="O11" s="19">
        <v>203000</v>
      </c>
      <c r="P11" s="19">
        <v>554250</v>
      </c>
      <c r="Q11" s="19">
        <v>951000</v>
      </c>
      <c r="R11" s="19">
        <v>12813613</v>
      </c>
      <c r="S11" s="19">
        <v>0</v>
      </c>
      <c r="T11" s="19">
        <v>2075600</v>
      </c>
      <c r="U11" s="19">
        <v>873000</v>
      </c>
      <c r="V11" s="19">
        <v>1132700</v>
      </c>
      <c r="W11" s="19">
        <v>449000</v>
      </c>
      <c r="X11" s="19">
        <v>4595400</v>
      </c>
      <c r="Y11" s="19">
        <v>2063000</v>
      </c>
      <c r="Z11" s="100">
        <v>1300900</v>
      </c>
      <c r="AA11" s="100">
        <v>562000</v>
      </c>
      <c r="AB11" s="100">
        <v>1213000</v>
      </c>
      <c r="AC11" s="100">
        <v>2288228</v>
      </c>
      <c r="AD11" s="100">
        <v>2682081</v>
      </c>
      <c r="AE11" s="127"/>
      <c r="AF11" s="100">
        <v>916170</v>
      </c>
      <c r="AG11" s="100">
        <v>152658</v>
      </c>
      <c r="AH11" s="100">
        <v>761700</v>
      </c>
      <c r="AI11" s="19">
        <v>927500</v>
      </c>
      <c r="AJ11" s="19">
        <v>1316030</v>
      </c>
      <c r="AK11" s="19">
        <v>1457000</v>
      </c>
      <c r="AL11" s="19">
        <v>3510836</v>
      </c>
      <c r="AM11" s="19">
        <v>1080340</v>
      </c>
      <c r="AN11" s="19">
        <v>1786100</v>
      </c>
      <c r="AO11" s="19">
        <v>116400</v>
      </c>
      <c r="AP11" s="19">
        <v>1952600</v>
      </c>
      <c r="AQ11" s="19">
        <v>1350978</v>
      </c>
      <c r="AR11" s="19">
        <v>737920</v>
      </c>
      <c r="AS11" s="19">
        <v>1464352</v>
      </c>
      <c r="AT11" s="19">
        <v>1360420</v>
      </c>
      <c r="AU11" s="19">
        <v>1431500</v>
      </c>
      <c r="AV11" s="19">
        <v>1190000</v>
      </c>
      <c r="AW11" s="19">
        <v>2787000</v>
      </c>
      <c r="AX11" s="19">
        <v>1554000</v>
      </c>
      <c r="AY11" s="19">
        <v>4427083</v>
      </c>
      <c r="AZ11" s="19">
        <v>2767000</v>
      </c>
      <c r="BA11" s="19">
        <v>2083335</v>
      </c>
      <c r="BB11" s="19">
        <v>3161000</v>
      </c>
      <c r="BC11" s="19">
        <v>1541456</v>
      </c>
      <c r="BD11" s="19">
        <v>530500</v>
      </c>
      <c r="BE11" s="19">
        <v>2177200</v>
      </c>
      <c r="BF11" s="19">
        <v>1430000</v>
      </c>
      <c r="BG11" s="19">
        <v>2373000</v>
      </c>
      <c r="BH11" s="19">
        <v>1317440</v>
      </c>
      <c r="BI11" s="19">
        <v>9564610</v>
      </c>
      <c r="BJ11" s="19">
        <v>2756526</v>
      </c>
      <c r="BK11" s="19">
        <v>3054146</v>
      </c>
      <c r="BL11" s="19">
        <v>1241614</v>
      </c>
      <c r="BM11" s="19">
        <v>606952</v>
      </c>
      <c r="BN11" s="19">
        <v>9343321</v>
      </c>
      <c r="BO11" s="19">
        <v>2870990</v>
      </c>
      <c r="BP11" s="19">
        <v>1236800</v>
      </c>
      <c r="BQ11" s="19">
        <v>889149</v>
      </c>
      <c r="BR11" s="19">
        <v>1276220</v>
      </c>
      <c r="BS11" s="19">
        <v>6378205</v>
      </c>
      <c r="BT11" s="19">
        <v>1379700</v>
      </c>
      <c r="BU11" s="19">
        <v>1592417</v>
      </c>
      <c r="BV11" s="19">
        <v>672350</v>
      </c>
      <c r="BW11" s="19">
        <v>895850</v>
      </c>
      <c r="BX11" s="19">
        <v>1070172</v>
      </c>
      <c r="BY11" s="19">
        <v>998680</v>
      </c>
      <c r="BZ11" s="19">
        <v>1112811</v>
      </c>
      <c r="CA11" s="19">
        <v>1363063</v>
      </c>
      <c r="CB11" s="19">
        <v>927300</v>
      </c>
      <c r="CC11" s="19">
        <v>4625024</v>
      </c>
      <c r="CD11" s="19">
        <v>3084128</v>
      </c>
      <c r="CE11" s="19">
        <v>2028109</v>
      </c>
      <c r="CF11" s="19">
        <v>1678600</v>
      </c>
      <c r="CG11" s="19">
        <v>1887964</v>
      </c>
      <c r="CH11" s="19">
        <v>2937639</v>
      </c>
      <c r="CI11" s="19">
        <v>1231100</v>
      </c>
      <c r="CJ11" s="40">
        <v>1212000</v>
      </c>
      <c r="CK11" s="19">
        <v>3110726</v>
      </c>
      <c r="CL11" s="19">
        <v>3454983</v>
      </c>
      <c r="CM11" s="19">
        <v>1758481</v>
      </c>
      <c r="CN11" s="19">
        <v>633100</v>
      </c>
      <c r="CO11" s="19">
        <v>905134</v>
      </c>
      <c r="CP11" s="19">
        <v>5253387</v>
      </c>
      <c r="CQ11" s="100">
        <v>4243874</v>
      </c>
      <c r="CR11" s="100">
        <v>2417752</v>
      </c>
      <c r="CS11" s="100">
        <v>1655450</v>
      </c>
      <c r="CT11" s="100">
        <v>6765000</v>
      </c>
      <c r="CU11" s="100">
        <v>4027976</v>
      </c>
      <c r="CV11" s="100">
        <v>4721300</v>
      </c>
      <c r="CW11" s="100">
        <v>703747</v>
      </c>
      <c r="CX11" s="100">
        <v>325000</v>
      </c>
      <c r="CY11" s="100">
        <v>659000</v>
      </c>
      <c r="CZ11" s="100">
        <v>2942739</v>
      </c>
      <c r="DA11" s="100">
        <v>3346000</v>
      </c>
      <c r="DB11" s="100">
        <v>3556256</v>
      </c>
      <c r="DC11" s="100">
        <v>2701000</v>
      </c>
      <c r="DD11" s="119">
        <v>220659697</v>
      </c>
    </row>
    <row r="12" spans="2:108" ht="13.5" customHeight="1">
      <c r="B12" s="111" t="s">
        <v>113</v>
      </c>
      <c r="C12" s="19">
        <v>73399</v>
      </c>
      <c r="D12" s="19">
        <v>56607</v>
      </c>
      <c r="E12" s="19">
        <v>105740</v>
      </c>
      <c r="F12" s="19">
        <v>51812</v>
      </c>
      <c r="G12" s="19">
        <v>78803</v>
      </c>
      <c r="H12" s="19">
        <v>64248</v>
      </c>
      <c r="I12" s="19">
        <v>84061</v>
      </c>
      <c r="J12" s="19">
        <v>89245</v>
      </c>
      <c r="K12" s="19">
        <v>34151</v>
      </c>
      <c r="L12" s="19">
        <v>37000</v>
      </c>
      <c r="M12" s="19">
        <v>96357</v>
      </c>
      <c r="N12" s="19">
        <v>12292</v>
      </c>
      <c r="O12" s="19">
        <v>34755</v>
      </c>
      <c r="P12" s="19">
        <v>55748</v>
      </c>
      <c r="Q12" s="19">
        <v>131157</v>
      </c>
      <c r="R12" s="19">
        <v>227579</v>
      </c>
      <c r="S12" s="19">
        <v>0</v>
      </c>
      <c r="T12" s="19">
        <v>110135</v>
      </c>
      <c r="U12" s="19">
        <v>355735</v>
      </c>
      <c r="V12" s="19">
        <v>105043</v>
      </c>
      <c r="W12" s="19">
        <v>205358</v>
      </c>
      <c r="X12" s="19">
        <v>170868</v>
      </c>
      <c r="Y12" s="19">
        <v>94419</v>
      </c>
      <c r="Z12" s="100">
        <v>98895</v>
      </c>
      <c r="AA12" s="100">
        <v>76393</v>
      </c>
      <c r="AB12" s="100">
        <v>143448</v>
      </c>
      <c r="AC12" s="100">
        <v>136058</v>
      </c>
      <c r="AD12" s="100">
        <v>77541</v>
      </c>
      <c r="AE12" s="127"/>
      <c r="AF12" s="100">
        <v>72057</v>
      </c>
      <c r="AG12" s="100">
        <v>156816</v>
      </c>
      <c r="AH12" s="100">
        <v>91355</v>
      </c>
      <c r="AI12" s="19">
        <v>17773</v>
      </c>
      <c r="AJ12" s="19">
        <v>19507</v>
      </c>
      <c r="AK12" s="19">
        <v>25510</v>
      </c>
      <c r="AL12" s="19">
        <v>148753</v>
      </c>
      <c r="AM12" s="19">
        <v>48568</v>
      </c>
      <c r="AN12" s="19">
        <v>34324</v>
      </c>
      <c r="AO12" s="19">
        <v>34998</v>
      </c>
      <c r="AP12" s="19">
        <v>32633</v>
      </c>
      <c r="AQ12" s="19">
        <v>38774</v>
      </c>
      <c r="AR12" s="19">
        <v>50946</v>
      </c>
      <c r="AS12" s="19">
        <v>30103</v>
      </c>
      <c r="AT12" s="19">
        <v>140694</v>
      </c>
      <c r="AU12" s="19">
        <v>34213</v>
      </c>
      <c r="AV12" s="19">
        <v>38559</v>
      </c>
      <c r="AW12" s="19">
        <v>43288</v>
      </c>
      <c r="AX12" s="19">
        <v>38632</v>
      </c>
      <c r="AY12" s="19">
        <v>152738</v>
      </c>
      <c r="AZ12" s="19">
        <v>117816</v>
      </c>
      <c r="BA12" s="19">
        <v>87018</v>
      </c>
      <c r="BB12" s="19">
        <v>77600</v>
      </c>
      <c r="BC12" s="19">
        <v>43128</v>
      </c>
      <c r="BD12" s="19">
        <v>43440</v>
      </c>
      <c r="BE12" s="19">
        <v>67128</v>
      </c>
      <c r="BF12" s="19">
        <v>36371</v>
      </c>
      <c r="BG12" s="19">
        <v>43737</v>
      </c>
      <c r="BH12" s="19">
        <v>31550</v>
      </c>
      <c r="BI12" s="19">
        <v>28711</v>
      </c>
      <c r="BJ12" s="19">
        <v>55422</v>
      </c>
      <c r="BK12" s="19">
        <v>77384</v>
      </c>
      <c r="BL12" s="19">
        <v>43180</v>
      </c>
      <c r="BM12" s="19">
        <v>32359</v>
      </c>
      <c r="BN12" s="19">
        <v>360145</v>
      </c>
      <c r="BO12" s="19">
        <v>154577</v>
      </c>
      <c r="BP12" s="19">
        <v>36312</v>
      </c>
      <c r="BQ12" s="19">
        <v>46497</v>
      </c>
      <c r="BR12" s="19">
        <v>48662</v>
      </c>
      <c r="BS12" s="19">
        <v>152740</v>
      </c>
      <c r="BT12" s="19">
        <v>31208</v>
      </c>
      <c r="BU12" s="19">
        <v>112705</v>
      </c>
      <c r="BV12" s="19">
        <v>25185</v>
      </c>
      <c r="BW12" s="19">
        <v>33413</v>
      </c>
      <c r="BX12" s="19">
        <v>26190</v>
      </c>
      <c r="BY12" s="19">
        <v>32624</v>
      </c>
      <c r="BZ12" s="19">
        <v>30778</v>
      </c>
      <c r="CA12" s="19">
        <v>74355</v>
      </c>
      <c r="CB12" s="19">
        <v>30243</v>
      </c>
      <c r="CC12" s="19">
        <v>72260</v>
      </c>
      <c r="CD12" s="19">
        <v>44356</v>
      </c>
      <c r="CE12" s="19">
        <v>50723</v>
      </c>
      <c r="CF12" s="19">
        <v>28308</v>
      </c>
      <c r="CG12" s="19">
        <v>60537</v>
      </c>
      <c r="CH12" s="19">
        <v>57842</v>
      </c>
      <c r="CI12" s="19">
        <v>36820</v>
      </c>
      <c r="CJ12" s="40">
        <v>34864</v>
      </c>
      <c r="CK12" s="19">
        <v>58021</v>
      </c>
      <c r="CL12" s="19">
        <v>37442</v>
      </c>
      <c r="CM12" s="19">
        <v>83303</v>
      </c>
      <c r="CN12" s="19">
        <v>33392</v>
      </c>
      <c r="CO12" s="19">
        <v>44477</v>
      </c>
      <c r="CP12" s="19">
        <v>104601</v>
      </c>
      <c r="CQ12" s="100">
        <v>60864</v>
      </c>
      <c r="CR12" s="100">
        <v>39311</v>
      </c>
      <c r="CS12" s="100">
        <v>78216</v>
      </c>
      <c r="CT12" s="100">
        <v>88025</v>
      </c>
      <c r="CU12" s="100">
        <v>110098</v>
      </c>
      <c r="CV12" s="100">
        <v>58113</v>
      </c>
      <c r="CW12" s="100">
        <v>45963</v>
      </c>
      <c r="CX12" s="100">
        <v>51464</v>
      </c>
      <c r="CY12" s="100">
        <v>109914</v>
      </c>
      <c r="CZ12" s="100">
        <v>37611</v>
      </c>
      <c r="DA12" s="100">
        <v>25978</v>
      </c>
      <c r="DB12" s="100">
        <v>27815</v>
      </c>
      <c r="DC12" s="100">
        <v>27455</v>
      </c>
      <c r="DD12" s="119">
        <v>7669883</v>
      </c>
    </row>
    <row r="13" spans="2:108" ht="13.5" customHeight="1">
      <c r="B13" s="111" t="s">
        <v>114</v>
      </c>
      <c r="C13" s="19">
        <v>1025000</v>
      </c>
      <c r="D13" s="19">
        <v>690000</v>
      </c>
      <c r="E13" s="19">
        <v>900000</v>
      </c>
      <c r="F13" s="19">
        <v>750000</v>
      </c>
      <c r="G13" s="19">
        <v>850000</v>
      </c>
      <c r="H13" s="19">
        <v>535000</v>
      </c>
      <c r="I13" s="19">
        <v>650000</v>
      </c>
      <c r="J13" s="19">
        <v>0</v>
      </c>
      <c r="K13" s="19">
        <v>0</v>
      </c>
      <c r="L13" s="19">
        <v>1401250</v>
      </c>
      <c r="M13" s="19">
        <v>0</v>
      </c>
      <c r="N13" s="19">
        <v>391576</v>
      </c>
      <c r="O13" s="19">
        <v>0</v>
      </c>
      <c r="P13" s="19">
        <v>0</v>
      </c>
      <c r="Q13" s="19">
        <v>1148760</v>
      </c>
      <c r="R13" s="19">
        <v>324793</v>
      </c>
      <c r="S13" s="19">
        <v>8333</v>
      </c>
      <c r="T13" s="19">
        <v>324793</v>
      </c>
      <c r="U13" s="19">
        <v>339669</v>
      </c>
      <c r="V13" s="19">
        <v>339669</v>
      </c>
      <c r="W13" s="19">
        <v>439669</v>
      </c>
      <c r="X13" s="19">
        <v>329752</v>
      </c>
      <c r="Y13" s="19">
        <v>329752</v>
      </c>
      <c r="Z13" s="100">
        <v>339669</v>
      </c>
      <c r="AA13" s="100">
        <v>414669</v>
      </c>
      <c r="AB13" s="100">
        <v>329752</v>
      </c>
      <c r="AC13" s="100">
        <v>391667</v>
      </c>
      <c r="AD13" s="100">
        <v>339669</v>
      </c>
      <c r="AE13" s="127"/>
      <c r="AF13" s="100">
        <v>340000</v>
      </c>
      <c r="AG13" s="100">
        <v>339669</v>
      </c>
      <c r="AH13" s="100">
        <v>385388</v>
      </c>
      <c r="AI13" s="19">
        <v>577644</v>
      </c>
      <c r="AJ13" s="19">
        <v>603526</v>
      </c>
      <c r="AK13" s="19">
        <v>603526</v>
      </c>
      <c r="AL13" s="19">
        <v>879407</v>
      </c>
      <c r="AM13" s="19">
        <v>655289</v>
      </c>
      <c r="AN13" s="19">
        <v>631250</v>
      </c>
      <c r="AO13" s="19">
        <v>629407</v>
      </c>
      <c r="AP13" s="19">
        <v>426226</v>
      </c>
      <c r="AQ13" s="19">
        <v>426226</v>
      </c>
      <c r="AR13" s="19">
        <v>426226</v>
      </c>
      <c r="AS13" s="19">
        <v>376226</v>
      </c>
      <c r="AT13" s="19">
        <v>0</v>
      </c>
      <c r="AU13" s="19">
        <v>0</v>
      </c>
      <c r="AV13" s="19">
        <v>454000</v>
      </c>
      <c r="AW13" s="19">
        <v>0</v>
      </c>
      <c r="AX13" s="19">
        <v>0</v>
      </c>
      <c r="AY13" s="19">
        <v>1500211</v>
      </c>
      <c r="AZ13" s="19">
        <v>0</v>
      </c>
      <c r="BA13" s="19">
        <v>0</v>
      </c>
      <c r="BB13" s="19">
        <v>0</v>
      </c>
      <c r="BC13" s="19">
        <v>911884</v>
      </c>
      <c r="BD13" s="19">
        <v>0</v>
      </c>
      <c r="BE13" s="19">
        <v>0</v>
      </c>
      <c r="BF13" s="19">
        <v>397207</v>
      </c>
      <c r="BG13" s="19">
        <v>397207</v>
      </c>
      <c r="BH13" s="19">
        <v>447207</v>
      </c>
      <c r="BI13" s="19">
        <v>404000</v>
      </c>
      <c r="BJ13" s="19">
        <v>457269</v>
      </c>
      <c r="BK13" s="19">
        <v>450877</v>
      </c>
      <c r="BL13" s="19">
        <v>372207</v>
      </c>
      <c r="BM13" s="19">
        <v>447207</v>
      </c>
      <c r="BN13" s="19">
        <v>581065</v>
      </c>
      <c r="BO13" s="19">
        <v>502453</v>
      </c>
      <c r="BP13" s="19">
        <v>450877</v>
      </c>
      <c r="BQ13" s="19">
        <v>451599</v>
      </c>
      <c r="BR13" s="19">
        <v>452029</v>
      </c>
      <c r="BS13" s="19">
        <v>527453</v>
      </c>
      <c r="BT13" s="19">
        <v>450573</v>
      </c>
      <c r="BU13" s="19">
        <v>391667</v>
      </c>
      <c r="BV13" s="19">
        <v>423600</v>
      </c>
      <c r="BW13" s="19">
        <v>423600</v>
      </c>
      <c r="BX13" s="19">
        <v>396589</v>
      </c>
      <c r="BY13" s="19">
        <v>390989</v>
      </c>
      <c r="BZ13" s="19">
        <v>414148</v>
      </c>
      <c r="CA13" s="19">
        <v>399587</v>
      </c>
      <c r="CB13" s="19">
        <v>391667</v>
      </c>
      <c r="CC13" s="19">
        <v>414388</v>
      </c>
      <c r="CD13" s="19">
        <v>414388</v>
      </c>
      <c r="CE13" s="19">
        <v>401259</v>
      </c>
      <c r="CF13" s="19">
        <v>401041</v>
      </c>
      <c r="CG13" s="19">
        <v>401259</v>
      </c>
      <c r="CH13" s="19">
        <v>401041</v>
      </c>
      <c r="CI13" s="19">
        <v>391667</v>
      </c>
      <c r="CJ13" s="40">
        <v>401259</v>
      </c>
      <c r="CK13" s="19">
        <v>401259</v>
      </c>
      <c r="CL13" s="19">
        <v>392014</v>
      </c>
      <c r="CM13" s="19">
        <v>413899</v>
      </c>
      <c r="CN13" s="19">
        <v>415500</v>
      </c>
      <c r="CO13" s="19">
        <v>440701</v>
      </c>
      <c r="CP13" s="19">
        <v>331096</v>
      </c>
      <c r="CQ13" s="100">
        <v>416615</v>
      </c>
      <c r="CR13" s="100">
        <v>416615</v>
      </c>
      <c r="CS13" s="100">
        <v>391293</v>
      </c>
      <c r="CT13" s="100">
        <v>320646</v>
      </c>
      <c r="CU13" s="100">
        <v>340732</v>
      </c>
      <c r="CV13" s="100">
        <v>0</v>
      </c>
      <c r="CW13" s="100">
        <v>0</v>
      </c>
      <c r="CX13" s="100">
        <v>0</v>
      </c>
      <c r="CY13" s="100">
        <v>0</v>
      </c>
      <c r="CZ13" s="100">
        <v>0</v>
      </c>
      <c r="DA13" s="100">
        <v>0</v>
      </c>
      <c r="DB13" s="100">
        <v>0</v>
      </c>
      <c r="DC13" s="100">
        <v>0</v>
      </c>
      <c r="DD13" s="119">
        <v>40476239</v>
      </c>
    </row>
    <row r="14" spans="2:108" ht="13.5" customHeight="1">
      <c r="B14" s="112" t="s">
        <v>116</v>
      </c>
      <c r="C14" s="20">
        <v>407160</v>
      </c>
      <c r="D14" s="20">
        <v>98928</v>
      </c>
      <c r="E14" s="20">
        <v>610244</v>
      </c>
      <c r="F14" s="20">
        <v>211528</v>
      </c>
      <c r="G14" s="20">
        <v>108528</v>
      </c>
      <c r="H14" s="20">
        <v>5890038</v>
      </c>
      <c r="I14" s="20">
        <v>266835</v>
      </c>
      <c r="J14" s="20">
        <v>159540</v>
      </c>
      <c r="K14" s="20">
        <v>56228</v>
      </c>
      <c r="L14" s="20">
        <v>292317</v>
      </c>
      <c r="M14" s="20">
        <v>8928</v>
      </c>
      <c r="N14" s="20">
        <v>8928</v>
      </c>
      <c r="O14" s="20">
        <v>360810</v>
      </c>
      <c r="P14" s="20">
        <v>313728</v>
      </c>
      <c r="Q14" s="20">
        <v>44928</v>
      </c>
      <c r="R14" s="20">
        <v>397140</v>
      </c>
      <c r="S14" s="20">
        <v>0</v>
      </c>
      <c r="T14" s="20">
        <v>201662</v>
      </c>
      <c r="U14" s="20">
        <v>76008532</v>
      </c>
      <c r="V14" s="20">
        <v>562624</v>
      </c>
      <c r="W14" s="20">
        <v>435057</v>
      </c>
      <c r="X14" s="20">
        <v>1653624</v>
      </c>
      <c r="Y14" s="20">
        <v>197850</v>
      </c>
      <c r="Z14" s="101">
        <v>571328</v>
      </c>
      <c r="AA14" s="101">
        <v>1158328</v>
      </c>
      <c r="AB14" s="101">
        <v>72077</v>
      </c>
      <c r="AC14" s="101">
        <v>104870</v>
      </c>
      <c r="AD14" s="101">
        <v>8928</v>
      </c>
      <c r="AE14" s="127"/>
      <c r="AF14" s="101">
        <v>103868</v>
      </c>
      <c r="AG14" s="101">
        <v>1273573</v>
      </c>
      <c r="AH14" s="101">
        <v>553800</v>
      </c>
      <c r="AI14" s="20">
        <v>31852</v>
      </c>
      <c r="AJ14" s="20">
        <v>47041</v>
      </c>
      <c r="AK14" s="20">
        <v>331209</v>
      </c>
      <c r="AL14" s="20">
        <v>574915</v>
      </c>
      <c r="AM14" s="20">
        <v>93054</v>
      </c>
      <c r="AN14" s="20">
        <v>440000</v>
      </c>
      <c r="AO14" s="20">
        <v>501378</v>
      </c>
      <c r="AP14" s="20">
        <v>45312</v>
      </c>
      <c r="AQ14" s="20">
        <v>0</v>
      </c>
      <c r="AR14" s="20">
        <v>50000</v>
      </c>
      <c r="AS14" s="20">
        <v>50000</v>
      </c>
      <c r="AT14" s="20">
        <v>786761</v>
      </c>
      <c r="AU14" s="20">
        <v>248695</v>
      </c>
      <c r="AV14" s="20">
        <v>373572</v>
      </c>
      <c r="AW14" s="20">
        <v>0</v>
      </c>
      <c r="AX14" s="20">
        <v>285885</v>
      </c>
      <c r="AY14" s="20">
        <v>316929</v>
      </c>
      <c r="AZ14" s="20">
        <v>634425</v>
      </c>
      <c r="BA14" s="20">
        <v>77876</v>
      </c>
      <c r="BB14" s="20">
        <v>84092</v>
      </c>
      <c r="BC14" s="20">
        <v>98160</v>
      </c>
      <c r="BD14" s="20">
        <v>368670</v>
      </c>
      <c r="BE14" s="20">
        <v>0</v>
      </c>
      <c r="BF14" s="20">
        <v>302000</v>
      </c>
      <c r="BG14" s="20">
        <v>204666</v>
      </c>
      <c r="BH14" s="20">
        <v>121800</v>
      </c>
      <c r="BI14" s="20">
        <v>0</v>
      </c>
      <c r="BJ14" s="20">
        <v>70000</v>
      </c>
      <c r="BK14" s="20">
        <v>367920</v>
      </c>
      <c r="BL14" s="20">
        <v>172109</v>
      </c>
      <c r="BM14" s="20">
        <v>16642</v>
      </c>
      <c r="BN14" s="20">
        <v>2395125</v>
      </c>
      <c r="BO14" s="20">
        <v>604000</v>
      </c>
      <c r="BP14" s="20">
        <v>596844</v>
      </c>
      <c r="BQ14" s="20">
        <v>410000</v>
      </c>
      <c r="BR14" s="20">
        <v>0</v>
      </c>
      <c r="BS14" s="20">
        <v>70000</v>
      </c>
      <c r="BT14" s="20">
        <v>60000</v>
      </c>
      <c r="BU14" s="20">
        <v>1106002</v>
      </c>
      <c r="BV14" s="20">
        <v>0</v>
      </c>
      <c r="BW14" s="20">
        <v>0</v>
      </c>
      <c r="BX14" s="20">
        <v>28800</v>
      </c>
      <c r="BY14" s="20">
        <v>159000</v>
      </c>
      <c r="BZ14" s="20">
        <v>0</v>
      </c>
      <c r="CA14" s="20">
        <v>435840</v>
      </c>
      <c r="CB14" s="20">
        <v>60000</v>
      </c>
      <c r="CC14" s="20">
        <v>377980</v>
      </c>
      <c r="CD14" s="20">
        <v>240320</v>
      </c>
      <c r="CE14" s="20">
        <v>50000</v>
      </c>
      <c r="CF14" s="20">
        <v>0</v>
      </c>
      <c r="CG14" s="20">
        <v>0</v>
      </c>
      <c r="CH14" s="20">
        <v>40000</v>
      </c>
      <c r="CI14" s="20">
        <v>0</v>
      </c>
      <c r="CJ14" s="76">
        <v>55000</v>
      </c>
      <c r="CK14" s="20">
        <v>40000</v>
      </c>
      <c r="CL14" s="20">
        <v>18107</v>
      </c>
      <c r="CM14" s="20">
        <v>726000</v>
      </c>
      <c r="CN14" s="20">
        <v>367200</v>
      </c>
      <c r="CO14" s="20">
        <v>783240</v>
      </c>
      <c r="CP14" s="20">
        <v>40000</v>
      </c>
      <c r="CQ14" s="101">
        <v>20000</v>
      </c>
      <c r="CR14" s="101">
        <v>44100</v>
      </c>
      <c r="CS14" s="101">
        <v>18767</v>
      </c>
      <c r="CT14" s="101">
        <v>342400</v>
      </c>
      <c r="CU14" s="101">
        <v>198540</v>
      </c>
      <c r="CV14" s="122">
        <v>0</v>
      </c>
      <c r="CW14" s="122">
        <v>210543</v>
      </c>
      <c r="CX14" s="122">
        <v>2056078</v>
      </c>
      <c r="CY14" s="122">
        <v>1803896</v>
      </c>
      <c r="CZ14" s="122">
        <v>237832</v>
      </c>
      <c r="DA14" s="122">
        <v>235420</v>
      </c>
      <c r="DB14" s="122">
        <v>396617</v>
      </c>
      <c r="DC14" s="122">
        <v>440681</v>
      </c>
      <c r="DD14" s="118">
        <v>113514152</v>
      </c>
    </row>
    <row r="15" spans="2:108" ht="13.5" customHeight="1">
      <c r="B15" s="108" t="s">
        <v>282</v>
      </c>
      <c r="C15" s="18">
        <v>17124210</v>
      </c>
      <c r="D15" s="18">
        <v>17766167</v>
      </c>
      <c r="E15" s="18">
        <v>27238516</v>
      </c>
      <c r="F15" s="18">
        <v>18912462</v>
      </c>
      <c r="G15" s="18">
        <v>21637384</v>
      </c>
      <c r="H15" s="18">
        <v>18624882</v>
      </c>
      <c r="I15" s="18">
        <v>19559515</v>
      </c>
      <c r="J15" s="18">
        <v>19890293</v>
      </c>
      <c r="K15" s="18">
        <v>9068643</v>
      </c>
      <c r="L15" s="18">
        <v>17572047</v>
      </c>
      <c r="M15" s="18">
        <v>37540947</v>
      </c>
      <c r="N15" s="18">
        <v>3983681</v>
      </c>
      <c r="O15" s="18">
        <v>7884272</v>
      </c>
      <c r="P15" s="18">
        <v>10254703</v>
      </c>
      <c r="Q15" s="18">
        <v>28533209</v>
      </c>
      <c r="R15" s="18">
        <v>60014710</v>
      </c>
      <c r="S15" s="18">
        <v>18818</v>
      </c>
      <c r="T15" s="18">
        <v>29243209</v>
      </c>
      <c r="U15" s="18">
        <v>150790417</v>
      </c>
      <c r="V15" s="18">
        <v>23683615</v>
      </c>
      <c r="W15" s="18">
        <v>44888647</v>
      </c>
      <c r="X15" s="18">
        <v>41896743</v>
      </c>
      <c r="Y15" s="18">
        <v>24858340</v>
      </c>
      <c r="Z15" s="99">
        <v>27531133</v>
      </c>
      <c r="AA15" s="99">
        <v>28501519</v>
      </c>
      <c r="AB15" s="99">
        <v>10746873</v>
      </c>
      <c r="AC15" s="99">
        <v>32965646</v>
      </c>
      <c r="AD15" s="99">
        <v>20637476</v>
      </c>
      <c r="AE15" s="96"/>
      <c r="AF15" s="99">
        <v>10174984</v>
      </c>
      <c r="AG15" s="99">
        <v>19796551</v>
      </c>
      <c r="AH15" s="99">
        <v>13345767</v>
      </c>
      <c r="AI15" s="18">
        <v>3635207</v>
      </c>
      <c r="AJ15" s="18">
        <v>5427779</v>
      </c>
      <c r="AK15" s="18">
        <v>6757278</v>
      </c>
      <c r="AL15" s="18">
        <v>21669636</v>
      </c>
      <c r="AM15" s="18">
        <v>8402653</v>
      </c>
      <c r="AN15" s="18">
        <v>8450565</v>
      </c>
      <c r="AO15" s="18">
        <v>6043059</v>
      </c>
      <c r="AP15" s="18">
        <v>6145397</v>
      </c>
      <c r="AQ15" s="18">
        <v>6603944</v>
      </c>
      <c r="AR15" s="18">
        <v>6448465</v>
      </c>
      <c r="AS15" s="18">
        <v>6025594</v>
      </c>
      <c r="AT15" s="18">
        <v>15579167</v>
      </c>
      <c r="AU15" s="18">
        <v>7105892</v>
      </c>
      <c r="AV15" s="18">
        <v>7838912</v>
      </c>
      <c r="AW15" s="18">
        <v>7874348</v>
      </c>
      <c r="AX15" s="18">
        <v>7245109</v>
      </c>
      <c r="AY15" s="18">
        <v>24721219</v>
      </c>
      <c r="AZ15" s="18">
        <v>18140268</v>
      </c>
      <c r="BA15" s="18">
        <v>11577325</v>
      </c>
      <c r="BB15" s="18">
        <v>11869005</v>
      </c>
      <c r="BC15" s="18">
        <v>8514746</v>
      </c>
      <c r="BD15" s="18">
        <v>5883652</v>
      </c>
      <c r="BE15" s="18">
        <v>8699845</v>
      </c>
      <c r="BF15" s="18">
        <v>7291026</v>
      </c>
      <c r="BG15" s="18">
        <v>9362076</v>
      </c>
      <c r="BH15" s="18">
        <v>6386058</v>
      </c>
      <c r="BI15" s="18">
        <v>14847300</v>
      </c>
      <c r="BJ15" s="18">
        <v>12169001</v>
      </c>
      <c r="BK15" s="18">
        <v>13606700</v>
      </c>
      <c r="BL15" s="18">
        <v>7748658</v>
      </c>
      <c r="BM15" s="18">
        <v>5517352</v>
      </c>
      <c r="BN15" s="18">
        <v>53174567</v>
      </c>
      <c r="BO15" s="18">
        <v>24135067</v>
      </c>
      <c r="BP15" s="18">
        <v>6529152</v>
      </c>
      <c r="BQ15" s="18">
        <v>7196107</v>
      </c>
      <c r="BR15" s="18">
        <v>6639829</v>
      </c>
      <c r="BS15" s="18">
        <v>23683198</v>
      </c>
      <c r="BT15" s="18">
        <v>6359741</v>
      </c>
      <c r="BU15" s="18">
        <v>17542882</v>
      </c>
      <c r="BV15" s="18">
        <v>5382745</v>
      </c>
      <c r="BW15" s="18">
        <v>6961289</v>
      </c>
      <c r="BX15" s="18">
        <v>6110326</v>
      </c>
      <c r="BY15" s="18">
        <v>6716093</v>
      </c>
      <c r="BZ15" s="18">
        <v>6041047</v>
      </c>
      <c r="CA15" s="18">
        <v>9048460</v>
      </c>
      <c r="CB15" s="18">
        <v>5522183</v>
      </c>
      <c r="CC15" s="18">
        <v>18814024</v>
      </c>
      <c r="CD15" s="18">
        <v>11934982</v>
      </c>
      <c r="CE15" s="18">
        <v>11580937</v>
      </c>
      <c r="CF15" s="18">
        <v>5851855</v>
      </c>
      <c r="CG15" s="18">
        <v>10000136</v>
      </c>
      <c r="CH15" s="18">
        <v>9739623</v>
      </c>
      <c r="CI15" s="18">
        <v>5587725</v>
      </c>
      <c r="CJ15" s="39">
        <v>5208215</v>
      </c>
      <c r="CK15" s="18">
        <v>11787226</v>
      </c>
      <c r="CL15" s="18">
        <v>8759785</v>
      </c>
      <c r="CM15" s="18">
        <v>19997866</v>
      </c>
      <c r="CN15" s="18">
        <v>8446984</v>
      </c>
      <c r="CO15" s="18">
        <v>7357565</v>
      </c>
      <c r="CP15" s="18">
        <v>17320739</v>
      </c>
      <c r="CQ15" s="99">
        <v>12580489</v>
      </c>
      <c r="CR15" s="99">
        <v>9033327</v>
      </c>
      <c r="CS15" s="99">
        <v>13194194</v>
      </c>
      <c r="CT15" s="99">
        <v>20051454</v>
      </c>
      <c r="CU15" s="99">
        <v>17936727</v>
      </c>
      <c r="CV15" s="99">
        <v>10139808</v>
      </c>
      <c r="CW15" s="99">
        <v>6985750</v>
      </c>
      <c r="CX15" s="99">
        <v>7247500</v>
      </c>
      <c r="CY15" s="99">
        <v>11970770</v>
      </c>
      <c r="CZ15" s="99">
        <v>10567916</v>
      </c>
      <c r="DA15" s="99">
        <v>7770547</v>
      </c>
      <c r="DB15" s="99">
        <v>7681320</v>
      </c>
      <c r="DC15" s="99">
        <v>5760452</v>
      </c>
      <c r="DD15" s="106">
        <v>1614219144</v>
      </c>
    </row>
    <row r="16" spans="2:108">
      <c r="B16" s="108" t="s">
        <v>104</v>
      </c>
      <c r="C16" s="18">
        <v>34747412</v>
      </c>
      <c r="D16" s="18">
        <v>39417492</v>
      </c>
      <c r="E16" s="18">
        <v>68647763</v>
      </c>
      <c r="F16" s="18">
        <v>34093137</v>
      </c>
      <c r="G16" s="18">
        <v>58424129</v>
      </c>
      <c r="H16" s="18">
        <v>41760131</v>
      </c>
      <c r="I16" s="18">
        <v>44843257</v>
      </c>
      <c r="J16" s="18">
        <v>54054869</v>
      </c>
      <c r="K16" s="18">
        <v>23736229</v>
      </c>
      <c r="L16" s="18">
        <v>86076547</v>
      </c>
      <c r="M16" s="18">
        <v>80811439</v>
      </c>
      <c r="N16" s="18">
        <v>9907708</v>
      </c>
      <c r="O16" s="18">
        <v>32809204</v>
      </c>
      <c r="P16" s="18">
        <v>39882300</v>
      </c>
      <c r="Q16" s="18">
        <v>180418259</v>
      </c>
      <c r="R16" s="18">
        <v>78285443</v>
      </c>
      <c r="S16" s="18">
        <v>3157795</v>
      </c>
      <c r="T16" s="18">
        <v>57953494</v>
      </c>
      <c r="U16" s="18">
        <v>152265001</v>
      </c>
      <c r="V16" s="18">
        <v>63818457</v>
      </c>
      <c r="W16" s="18">
        <v>101191440</v>
      </c>
      <c r="X16" s="18">
        <v>95599927</v>
      </c>
      <c r="Y16" s="18">
        <v>43933911</v>
      </c>
      <c r="Z16" s="99">
        <v>71075343</v>
      </c>
      <c r="AA16" s="99">
        <v>80114309</v>
      </c>
      <c r="AB16" s="99">
        <v>76471185</v>
      </c>
      <c r="AC16" s="99">
        <v>71260634</v>
      </c>
      <c r="AD16" s="99">
        <v>46050623</v>
      </c>
      <c r="AE16" s="99">
        <v>59992731</v>
      </c>
      <c r="AF16" s="99">
        <v>51595333</v>
      </c>
      <c r="AG16" s="99">
        <v>47413172</v>
      </c>
      <c r="AH16" s="99">
        <v>72109959</v>
      </c>
      <c r="AI16" s="18">
        <v>13675801</v>
      </c>
      <c r="AJ16" s="18">
        <v>14211344</v>
      </c>
      <c r="AK16" s="18">
        <v>18506518</v>
      </c>
      <c r="AL16" s="18">
        <v>94695096</v>
      </c>
      <c r="AM16" s="18">
        <v>39069516</v>
      </c>
      <c r="AN16" s="18">
        <v>29554295</v>
      </c>
      <c r="AO16" s="18">
        <v>27873554</v>
      </c>
      <c r="AP16" s="18">
        <v>20427764</v>
      </c>
      <c r="AQ16" s="18">
        <v>30383130</v>
      </c>
      <c r="AR16" s="18">
        <v>36170217</v>
      </c>
      <c r="AS16" s="18">
        <v>19352862</v>
      </c>
      <c r="AT16" s="18">
        <v>101735581</v>
      </c>
      <c r="AU16" s="18">
        <v>21241677</v>
      </c>
      <c r="AV16" s="18">
        <v>26203446</v>
      </c>
      <c r="AW16" s="18">
        <v>23221267</v>
      </c>
      <c r="AX16" s="18">
        <v>25354546</v>
      </c>
      <c r="AY16" s="18">
        <v>107415960</v>
      </c>
      <c r="AZ16" s="18">
        <v>67743066</v>
      </c>
      <c r="BA16" s="18">
        <v>45971383</v>
      </c>
      <c r="BB16" s="18">
        <v>31105993</v>
      </c>
      <c r="BC16" s="18">
        <v>26003711</v>
      </c>
      <c r="BD16" s="18">
        <v>26641562</v>
      </c>
      <c r="BE16" s="18">
        <v>22888774</v>
      </c>
      <c r="BF16" s="18">
        <v>19077369</v>
      </c>
      <c r="BG16" s="18">
        <v>26211121</v>
      </c>
      <c r="BH16" s="18">
        <v>19454832</v>
      </c>
      <c r="BI16" s="18">
        <v>11815500</v>
      </c>
      <c r="BJ16" s="18">
        <v>39811188</v>
      </c>
      <c r="BK16" s="18">
        <v>50011211</v>
      </c>
      <c r="BL16" s="18">
        <v>21617524</v>
      </c>
      <c r="BM16" s="18">
        <v>28030237</v>
      </c>
      <c r="BN16" s="18">
        <v>155258337</v>
      </c>
      <c r="BO16" s="18">
        <v>54668424</v>
      </c>
      <c r="BP16" s="18">
        <v>12870215</v>
      </c>
      <c r="BQ16" s="18">
        <v>15853693</v>
      </c>
      <c r="BR16" s="18">
        <v>20213135</v>
      </c>
      <c r="BS16" s="18">
        <v>55812977</v>
      </c>
      <c r="BT16" s="18">
        <v>13714337</v>
      </c>
      <c r="BU16" s="18">
        <v>60600345</v>
      </c>
      <c r="BV16" s="18">
        <v>23457755</v>
      </c>
      <c r="BW16" s="18">
        <v>26222644</v>
      </c>
      <c r="BX16" s="18">
        <v>13947009</v>
      </c>
      <c r="BY16" s="18">
        <v>25461416</v>
      </c>
      <c r="BZ16" s="18">
        <v>24956920</v>
      </c>
      <c r="CA16" s="18">
        <v>34515360</v>
      </c>
      <c r="CB16" s="18">
        <v>16544042</v>
      </c>
      <c r="CC16" s="18">
        <v>49195230</v>
      </c>
      <c r="CD16" s="18">
        <v>30044819</v>
      </c>
      <c r="CE16" s="18">
        <v>36201779</v>
      </c>
      <c r="CF16" s="18">
        <v>15112784</v>
      </c>
      <c r="CG16" s="18">
        <v>30859030</v>
      </c>
      <c r="CH16" s="18">
        <v>23720747</v>
      </c>
      <c r="CI16" s="18">
        <v>13038661</v>
      </c>
      <c r="CJ16" s="39">
        <v>22841035</v>
      </c>
      <c r="CK16" s="18">
        <v>30421305</v>
      </c>
      <c r="CL16" s="18">
        <v>22780969</v>
      </c>
      <c r="CM16" s="18">
        <v>55880376</v>
      </c>
      <c r="CN16" s="18">
        <v>22953727</v>
      </c>
      <c r="CO16" s="18">
        <v>33328337</v>
      </c>
      <c r="CP16" s="18">
        <v>52614543</v>
      </c>
      <c r="CQ16" s="99">
        <v>33280870</v>
      </c>
      <c r="CR16" s="99">
        <v>20622729</v>
      </c>
      <c r="CS16" s="99">
        <v>50637666</v>
      </c>
      <c r="CT16" s="99">
        <v>43835525</v>
      </c>
      <c r="CU16" s="99">
        <v>39444789</v>
      </c>
      <c r="CV16" s="99">
        <v>19041106</v>
      </c>
      <c r="CW16" s="99">
        <v>20472817</v>
      </c>
      <c r="CX16" s="99">
        <v>33142973</v>
      </c>
      <c r="CY16" s="99">
        <v>41324606</v>
      </c>
      <c r="CZ16" s="99">
        <v>24307730</v>
      </c>
      <c r="DA16" s="99">
        <v>22458995</v>
      </c>
      <c r="DB16" s="99">
        <v>19193636</v>
      </c>
      <c r="DC16" s="99">
        <v>19618998</v>
      </c>
      <c r="DD16" s="106">
        <v>4467867069</v>
      </c>
    </row>
    <row r="17" spans="2:110">
      <c r="B17" s="109" t="s">
        <v>115</v>
      </c>
      <c r="C17" s="18">
        <v>10270349</v>
      </c>
      <c r="D17" s="18">
        <v>8060850</v>
      </c>
      <c r="E17" s="18">
        <v>16918984</v>
      </c>
      <c r="F17" s="18">
        <v>7788192</v>
      </c>
      <c r="G17" s="18">
        <v>8262626</v>
      </c>
      <c r="H17" s="18">
        <v>6950728</v>
      </c>
      <c r="I17" s="18">
        <v>15024105</v>
      </c>
      <c r="J17" s="18">
        <v>9118953</v>
      </c>
      <c r="K17" s="18">
        <v>4960397</v>
      </c>
      <c r="L17" s="18">
        <v>9067572</v>
      </c>
      <c r="M17" s="18">
        <v>20633520</v>
      </c>
      <c r="N17" s="18">
        <v>2269217</v>
      </c>
      <c r="O17" s="18">
        <v>5040915</v>
      </c>
      <c r="P17" s="18">
        <v>7470664</v>
      </c>
      <c r="Q17" s="18">
        <v>9476281</v>
      </c>
      <c r="R17" s="18">
        <v>17121993</v>
      </c>
      <c r="S17" s="18">
        <v>0</v>
      </c>
      <c r="T17" s="18">
        <v>14890427</v>
      </c>
      <c r="U17" s="18">
        <v>35299022</v>
      </c>
      <c r="V17" s="18">
        <v>9107437</v>
      </c>
      <c r="W17" s="18">
        <v>36272145</v>
      </c>
      <c r="X17" s="18">
        <v>16576757</v>
      </c>
      <c r="Y17" s="18">
        <v>5205870</v>
      </c>
      <c r="Z17" s="99">
        <v>10235784</v>
      </c>
      <c r="AA17" s="99">
        <v>7635895</v>
      </c>
      <c r="AB17" s="99">
        <v>15316825</v>
      </c>
      <c r="AC17" s="99">
        <v>5628194</v>
      </c>
      <c r="AD17" s="99">
        <v>10591577</v>
      </c>
      <c r="AE17" s="99">
        <v>2455745</v>
      </c>
      <c r="AF17" s="99">
        <v>5568297</v>
      </c>
      <c r="AG17" s="99">
        <v>7565082</v>
      </c>
      <c r="AH17" s="99">
        <v>8343174</v>
      </c>
      <c r="AI17" s="18">
        <v>2237329</v>
      </c>
      <c r="AJ17" s="18">
        <v>2756501</v>
      </c>
      <c r="AK17" s="18">
        <v>3435684</v>
      </c>
      <c r="AL17" s="18">
        <v>26469670</v>
      </c>
      <c r="AM17" s="18">
        <v>8165880</v>
      </c>
      <c r="AN17" s="18">
        <v>5628988</v>
      </c>
      <c r="AO17" s="18">
        <v>9332260</v>
      </c>
      <c r="AP17" s="18">
        <v>4865400</v>
      </c>
      <c r="AQ17" s="18">
        <v>10453454</v>
      </c>
      <c r="AR17" s="18">
        <v>10969291</v>
      </c>
      <c r="AS17" s="18">
        <v>6555988</v>
      </c>
      <c r="AT17" s="18">
        <v>21388185</v>
      </c>
      <c r="AU17" s="18">
        <v>5353196</v>
      </c>
      <c r="AV17" s="18">
        <v>5169815</v>
      </c>
      <c r="AW17" s="18">
        <v>6403001</v>
      </c>
      <c r="AX17" s="18">
        <v>5419631</v>
      </c>
      <c r="AY17" s="18">
        <v>28239159</v>
      </c>
      <c r="AZ17" s="18">
        <v>19900404</v>
      </c>
      <c r="BA17" s="18">
        <v>11880379</v>
      </c>
      <c r="BB17" s="18">
        <v>9211378</v>
      </c>
      <c r="BC17" s="18">
        <v>6678258</v>
      </c>
      <c r="BD17" s="18">
        <v>5605045</v>
      </c>
      <c r="BE17" s="18">
        <v>10083654</v>
      </c>
      <c r="BF17" s="18">
        <v>5201495</v>
      </c>
      <c r="BG17" s="18">
        <v>6508142</v>
      </c>
      <c r="BH17" s="18">
        <v>4865250</v>
      </c>
      <c r="BI17" s="18">
        <v>3178935</v>
      </c>
      <c r="BJ17" s="18">
        <v>9187943</v>
      </c>
      <c r="BK17" s="18">
        <v>14832160</v>
      </c>
      <c r="BL17" s="18">
        <v>7424030</v>
      </c>
      <c r="BM17" s="18">
        <v>9300538</v>
      </c>
      <c r="BN17" s="18">
        <v>39368217</v>
      </c>
      <c r="BO17" s="18">
        <v>25600489</v>
      </c>
      <c r="BP17" s="18">
        <v>5679314</v>
      </c>
      <c r="BQ17" s="18">
        <v>6912962</v>
      </c>
      <c r="BR17" s="18">
        <v>6859775</v>
      </c>
      <c r="BS17" s="18">
        <v>21243040</v>
      </c>
      <c r="BT17" s="18">
        <v>3446502</v>
      </c>
      <c r="BU17" s="18">
        <v>8856591</v>
      </c>
      <c r="BV17" s="18">
        <v>2930639</v>
      </c>
      <c r="BW17" s="18">
        <v>3560609</v>
      </c>
      <c r="BX17" s="18">
        <v>3177364</v>
      </c>
      <c r="BY17" s="18">
        <v>3041567</v>
      </c>
      <c r="BZ17" s="18">
        <v>3671614</v>
      </c>
      <c r="CA17" s="18">
        <v>6352763</v>
      </c>
      <c r="CB17" s="18">
        <v>2766917</v>
      </c>
      <c r="CC17" s="18">
        <v>6663958</v>
      </c>
      <c r="CD17" s="18">
        <v>4201834</v>
      </c>
      <c r="CE17" s="18">
        <v>5972730</v>
      </c>
      <c r="CF17" s="18">
        <v>2484588</v>
      </c>
      <c r="CG17" s="18">
        <v>6005484</v>
      </c>
      <c r="CH17" s="18">
        <v>5606121</v>
      </c>
      <c r="CI17" s="18">
        <v>3564835</v>
      </c>
      <c r="CJ17" s="18">
        <v>3009063</v>
      </c>
      <c r="CK17" s="18">
        <v>5046101</v>
      </c>
      <c r="CL17" s="18">
        <v>3668443</v>
      </c>
      <c r="CM17" s="18">
        <v>8151960</v>
      </c>
      <c r="CN17" s="18">
        <v>3252654</v>
      </c>
      <c r="CO17" s="18">
        <v>6898053</v>
      </c>
      <c r="CP17" s="18">
        <v>15129588</v>
      </c>
      <c r="CQ17" s="99">
        <v>12043024</v>
      </c>
      <c r="CR17" s="99">
        <v>7147364</v>
      </c>
      <c r="CS17" s="99">
        <v>11987901</v>
      </c>
      <c r="CT17" s="99">
        <v>12475869</v>
      </c>
      <c r="CU17" s="99">
        <v>12398455</v>
      </c>
      <c r="CV17" s="99">
        <v>5617228</v>
      </c>
      <c r="CW17" s="99">
        <v>6142270</v>
      </c>
      <c r="CX17" s="99">
        <v>7647055</v>
      </c>
      <c r="CY17" s="99">
        <v>8932924</v>
      </c>
      <c r="CZ17" s="99">
        <v>4688885</v>
      </c>
      <c r="DA17" s="99">
        <v>2806551</v>
      </c>
      <c r="DB17" s="99">
        <v>3879009</v>
      </c>
      <c r="DC17" s="99">
        <v>4029999</v>
      </c>
      <c r="DD17" s="106">
        <v>958748929</v>
      </c>
    </row>
    <row r="18" spans="2:110">
      <c r="B18" s="106" t="s">
        <v>121</v>
      </c>
      <c r="C18" s="18">
        <v>24477063</v>
      </c>
      <c r="D18" s="18">
        <v>31356642</v>
      </c>
      <c r="E18" s="18">
        <v>51728779</v>
      </c>
      <c r="F18" s="18">
        <v>26304945</v>
      </c>
      <c r="G18" s="18">
        <v>50161503</v>
      </c>
      <c r="H18" s="18">
        <v>34809403</v>
      </c>
      <c r="I18" s="18">
        <v>29819152</v>
      </c>
      <c r="J18" s="18">
        <v>44935916</v>
      </c>
      <c r="K18" s="18">
        <v>18775832</v>
      </c>
      <c r="L18" s="18">
        <v>77008975</v>
      </c>
      <c r="M18" s="18">
        <v>60177919</v>
      </c>
      <c r="N18" s="18">
        <v>7638491</v>
      </c>
      <c r="O18" s="18">
        <v>27768289</v>
      </c>
      <c r="P18" s="18">
        <v>32411636</v>
      </c>
      <c r="Q18" s="18">
        <v>170941978</v>
      </c>
      <c r="R18" s="18">
        <v>61163450</v>
      </c>
      <c r="S18" s="18">
        <v>3157795</v>
      </c>
      <c r="T18" s="18">
        <v>43063067</v>
      </c>
      <c r="U18" s="18">
        <v>116965979</v>
      </c>
      <c r="V18" s="18">
        <v>54711020</v>
      </c>
      <c r="W18" s="18">
        <v>64919295</v>
      </c>
      <c r="X18" s="18">
        <v>79023170</v>
      </c>
      <c r="Y18" s="18">
        <v>38728041</v>
      </c>
      <c r="Z18" s="99">
        <v>60839559</v>
      </c>
      <c r="AA18" s="99">
        <v>72478414</v>
      </c>
      <c r="AB18" s="99">
        <v>61154360</v>
      </c>
      <c r="AC18" s="99">
        <v>65632440</v>
      </c>
      <c r="AD18" s="99">
        <v>35459046</v>
      </c>
      <c r="AE18" s="99">
        <v>57536986</v>
      </c>
      <c r="AF18" s="99">
        <v>46027036</v>
      </c>
      <c r="AG18" s="99">
        <v>39848090</v>
      </c>
      <c r="AH18" s="99">
        <v>63766785</v>
      </c>
      <c r="AI18" s="18">
        <v>11438472</v>
      </c>
      <c r="AJ18" s="18">
        <v>11454843</v>
      </c>
      <c r="AK18" s="18">
        <v>15070834</v>
      </c>
      <c r="AL18" s="18">
        <v>68225426</v>
      </c>
      <c r="AM18" s="18">
        <v>30903636</v>
      </c>
      <c r="AN18" s="18">
        <v>23925307</v>
      </c>
      <c r="AO18" s="18">
        <v>18541294</v>
      </c>
      <c r="AP18" s="18">
        <v>15562364</v>
      </c>
      <c r="AQ18" s="18">
        <v>19929676</v>
      </c>
      <c r="AR18" s="18">
        <v>25200926</v>
      </c>
      <c r="AS18" s="18">
        <v>12796874</v>
      </c>
      <c r="AT18" s="18">
        <v>80347396</v>
      </c>
      <c r="AU18" s="18">
        <v>15888481</v>
      </c>
      <c r="AV18" s="18">
        <v>21033631</v>
      </c>
      <c r="AW18" s="18">
        <v>16818266</v>
      </c>
      <c r="AX18" s="18">
        <v>19934915</v>
      </c>
      <c r="AY18" s="18">
        <v>79176801</v>
      </c>
      <c r="AZ18" s="18">
        <v>47842662</v>
      </c>
      <c r="BA18" s="18">
        <v>34091004</v>
      </c>
      <c r="BB18" s="18">
        <v>21894615</v>
      </c>
      <c r="BC18" s="18">
        <v>19325453</v>
      </c>
      <c r="BD18" s="18">
        <v>21036517</v>
      </c>
      <c r="BE18" s="18">
        <v>12805120</v>
      </c>
      <c r="BF18" s="18">
        <v>13875874</v>
      </c>
      <c r="BG18" s="18">
        <v>19702979</v>
      </c>
      <c r="BH18" s="18">
        <v>14589582</v>
      </c>
      <c r="BI18" s="18">
        <v>8636565</v>
      </c>
      <c r="BJ18" s="18">
        <v>30623245</v>
      </c>
      <c r="BK18" s="18">
        <v>35179051</v>
      </c>
      <c r="BL18" s="18">
        <v>14193494</v>
      </c>
      <c r="BM18" s="18">
        <v>18729699</v>
      </c>
      <c r="BN18" s="18">
        <v>115890120</v>
      </c>
      <c r="BO18" s="18">
        <v>29067935</v>
      </c>
      <c r="BP18" s="18">
        <v>7190901</v>
      </c>
      <c r="BQ18" s="18">
        <v>8940731</v>
      </c>
      <c r="BR18" s="18">
        <v>13353360</v>
      </c>
      <c r="BS18" s="18">
        <v>34569937</v>
      </c>
      <c r="BT18" s="18">
        <v>10267835</v>
      </c>
      <c r="BU18" s="18">
        <v>51743754</v>
      </c>
      <c r="BV18" s="18">
        <v>20527116</v>
      </c>
      <c r="BW18" s="18">
        <v>22662035</v>
      </c>
      <c r="BX18" s="18">
        <v>10769645</v>
      </c>
      <c r="BY18" s="18">
        <v>22419849</v>
      </c>
      <c r="BZ18" s="18">
        <v>21285306</v>
      </c>
      <c r="CA18" s="18">
        <v>28162597</v>
      </c>
      <c r="CB18" s="18">
        <v>13777125</v>
      </c>
      <c r="CC18" s="18">
        <v>42531272</v>
      </c>
      <c r="CD18" s="18">
        <v>25842985</v>
      </c>
      <c r="CE18" s="18">
        <v>30229049</v>
      </c>
      <c r="CF18" s="18">
        <v>12628196</v>
      </c>
      <c r="CG18" s="18">
        <v>24853546</v>
      </c>
      <c r="CH18" s="18">
        <v>18114626</v>
      </c>
      <c r="CI18" s="18">
        <v>9473826</v>
      </c>
      <c r="CJ18" s="39">
        <v>19831972</v>
      </c>
      <c r="CK18" s="18">
        <v>25375204</v>
      </c>
      <c r="CL18" s="18">
        <v>19112526</v>
      </c>
      <c r="CM18" s="18">
        <v>47728416</v>
      </c>
      <c r="CN18" s="18">
        <v>19701073</v>
      </c>
      <c r="CO18" s="18">
        <v>26430284</v>
      </c>
      <c r="CP18" s="18">
        <v>37484955</v>
      </c>
      <c r="CQ18" s="99">
        <v>21237846</v>
      </c>
      <c r="CR18" s="99">
        <v>13475365</v>
      </c>
      <c r="CS18" s="99">
        <v>38649765</v>
      </c>
      <c r="CT18" s="99">
        <v>31359656</v>
      </c>
      <c r="CU18" s="99">
        <v>27046334</v>
      </c>
      <c r="CV18" s="99">
        <v>13423878</v>
      </c>
      <c r="CW18" s="99">
        <v>14330547</v>
      </c>
      <c r="CX18" s="99">
        <v>25495918</v>
      </c>
      <c r="CY18" s="99">
        <v>32391682</v>
      </c>
      <c r="CZ18" s="99">
        <v>19618845</v>
      </c>
      <c r="DA18" s="99">
        <v>19652444</v>
      </c>
      <c r="DB18" s="99">
        <v>15314627</v>
      </c>
      <c r="DC18" s="99">
        <v>15588999</v>
      </c>
      <c r="DD18" s="106">
        <v>3509118140</v>
      </c>
    </row>
    <row r="19" spans="2:110">
      <c r="B19" s="113" t="s">
        <v>283</v>
      </c>
      <c r="C19" s="88">
        <v>1290000000</v>
      </c>
      <c r="D19" s="88">
        <v>1550000000</v>
      </c>
      <c r="E19" s="88">
        <v>2500000000</v>
      </c>
      <c r="F19" s="88">
        <v>1530000000</v>
      </c>
      <c r="G19" s="88">
        <v>2700000000</v>
      </c>
      <c r="H19" s="88">
        <v>1220000000</v>
      </c>
      <c r="I19" s="88">
        <v>2150000000</v>
      </c>
      <c r="J19" s="88">
        <v>3092000000</v>
      </c>
      <c r="K19" s="88">
        <v>1110000000</v>
      </c>
      <c r="L19" s="88">
        <v>3418000000</v>
      </c>
      <c r="M19" s="88">
        <v>3900000000</v>
      </c>
      <c r="N19" s="88">
        <v>640000000</v>
      </c>
      <c r="O19" s="88">
        <v>1314000000</v>
      </c>
      <c r="P19" s="88">
        <v>1624000000</v>
      </c>
      <c r="Q19" s="88">
        <v>4798000000</v>
      </c>
      <c r="R19" s="88">
        <v>2310000000</v>
      </c>
      <c r="S19" s="130" t="s">
        <v>499</v>
      </c>
      <c r="T19" s="88">
        <v>1580000000</v>
      </c>
      <c r="U19" s="88">
        <v>4900000000</v>
      </c>
      <c r="V19" s="88">
        <v>1900000000</v>
      </c>
      <c r="W19" s="88">
        <v>2700000000</v>
      </c>
      <c r="X19" s="88">
        <v>3400000000</v>
      </c>
      <c r="Y19" s="88">
        <v>1350000000</v>
      </c>
      <c r="Z19" s="102">
        <v>2720000000</v>
      </c>
      <c r="AA19" s="102">
        <v>3150000000</v>
      </c>
      <c r="AB19" s="102">
        <v>3100000000</v>
      </c>
      <c r="AC19" s="102">
        <v>3250000000</v>
      </c>
      <c r="AD19" s="102">
        <v>1650000000</v>
      </c>
      <c r="AE19" s="102">
        <v>3085000000</v>
      </c>
      <c r="AF19" s="102">
        <v>2140000000</v>
      </c>
      <c r="AG19" s="102">
        <v>1600000000</v>
      </c>
      <c r="AH19" s="102">
        <v>3100000000</v>
      </c>
      <c r="AI19" s="88">
        <v>430000000</v>
      </c>
      <c r="AJ19" s="88">
        <v>660000000</v>
      </c>
      <c r="AK19" s="88">
        <v>650000000</v>
      </c>
      <c r="AL19" s="88">
        <v>3610000000</v>
      </c>
      <c r="AM19" s="88">
        <v>1560000000</v>
      </c>
      <c r="AN19" s="88">
        <v>1370600000</v>
      </c>
      <c r="AO19" s="88">
        <v>1260000000</v>
      </c>
      <c r="AP19" s="88">
        <v>1000000000</v>
      </c>
      <c r="AQ19" s="88">
        <v>1100000000</v>
      </c>
      <c r="AR19" s="88">
        <v>1210000000</v>
      </c>
      <c r="AS19" s="88">
        <v>690000000</v>
      </c>
      <c r="AT19" s="88">
        <v>4030000000</v>
      </c>
      <c r="AU19" s="88">
        <v>1070000000</v>
      </c>
      <c r="AV19" s="88">
        <v>1130000000</v>
      </c>
      <c r="AW19" s="88">
        <v>950000000</v>
      </c>
      <c r="AX19" s="88">
        <v>1100000000</v>
      </c>
      <c r="AY19" s="88">
        <v>5940000000</v>
      </c>
      <c r="AZ19" s="88">
        <v>3350000000</v>
      </c>
      <c r="BA19" s="88">
        <v>2350000000</v>
      </c>
      <c r="BB19" s="88">
        <v>1630000000</v>
      </c>
      <c r="BC19" s="88">
        <v>1650000000</v>
      </c>
      <c r="BD19" s="88">
        <v>1050000000</v>
      </c>
      <c r="BE19" s="88">
        <v>911000000</v>
      </c>
      <c r="BF19" s="88">
        <v>836000000</v>
      </c>
      <c r="BG19" s="88">
        <v>1080000000</v>
      </c>
      <c r="BH19" s="88">
        <v>749000000</v>
      </c>
      <c r="BI19" s="88">
        <v>730000000</v>
      </c>
      <c r="BJ19" s="88">
        <v>1460000000</v>
      </c>
      <c r="BK19" s="88">
        <v>1890000000</v>
      </c>
      <c r="BL19" s="88">
        <v>793000000</v>
      </c>
      <c r="BM19" s="88">
        <v>944000000</v>
      </c>
      <c r="BN19" s="88">
        <v>6520000000</v>
      </c>
      <c r="BO19" s="88">
        <v>1920000000</v>
      </c>
      <c r="BP19" s="88">
        <v>453000000</v>
      </c>
      <c r="BQ19" s="88">
        <v>577000000</v>
      </c>
      <c r="BR19" s="88">
        <v>624000000</v>
      </c>
      <c r="BS19" s="88">
        <v>1780000000</v>
      </c>
      <c r="BT19" s="88">
        <v>534000000</v>
      </c>
      <c r="BU19" s="88">
        <v>1820000000</v>
      </c>
      <c r="BV19" s="88">
        <v>820000000</v>
      </c>
      <c r="BW19" s="88">
        <v>870000000</v>
      </c>
      <c r="BX19" s="88">
        <v>615000000</v>
      </c>
      <c r="BY19" s="88">
        <v>842000000</v>
      </c>
      <c r="BZ19" s="88">
        <v>839000000</v>
      </c>
      <c r="CA19" s="88">
        <v>1080000000</v>
      </c>
      <c r="CB19" s="88">
        <v>572000000</v>
      </c>
      <c r="CC19" s="88">
        <v>1990000000</v>
      </c>
      <c r="CD19" s="88">
        <v>1170000000</v>
      </c>
      <c r="CE19" s="88">
        <v>1360000000</v>
      </c>
      <c r="CF19" s="88">
        <v>566000000</v>
      </c>
      <c r="CG19" s="88">
        <v>809000000</v>
      </c>
      <c r="CH19" s="88">
        <v>684000000</v>
      </c>
      <c r="CI19" s="88">
        <v>426000000</v>
      </c>
      <c r="CJ19" s="88">
        <v>771000000</v>
      </c>
      <c r="CK19" s="88">
        <v>834000000</v>
      </c>
      <c r="CL19" s="88">
        <v>942000000</v>
      </c>
      <c r="CM19" s="88">
        <v>2090000000</v>
      </c>
      <c r="CN19" s="88">
        <v>872000000</v>
      </c>
      <c r="CO19" s="88">
        <v>1158000000</v>
      </c>
      <c r="CP19" s="88">
        <v>1638625255</v>
      </c>
      <c r="CQ19" s="102">
        <v>1310000000</v>
      </c>
      <c r="CR19" s="102">
        <v>790000000</v>
      </c>
      <c r="CS19" s="102">
        <v>1800000000</v>
      </c>
      <c r="CT19" s="102">
        <v>2160000000</v>
      </c>
      <c r="CU19" s="102">
        <v>1560000000</v>
      </c>
      <c r="CV19" s="102">
        <v>880000000</v>
      </c>
      <c r="CW19" s="102">
        <v>850000000</v>
      </c>
      <c r="CX19" s="102">
        <v>1100000000</v>
      </c>
      <c r="CY19" s="102">
        <v>1400000000</v>
      </c>
      <c r="CZ19" s="102">
        <v>1120000000</v>
      </c>
      <c r="DA19" s="102">
        <v>1210000000</v>
      </c>
      <c r="DB19" s="102">
        <v>945000000</v>
      </c>
      <c r="DC19" s="102">
        <v>900000000</v>
      </c>
      <c r="DD19" s="106">
        <f>+SUM(C19:DC19)</f>
        <v>173156225255</v>
      </c>
    </row>
    <row r="20" spans="2:110" s="90" customFormat="1">
      <c r="B20" s="114" t="s">
        <v>284</v>
      </c>
      <c r="C20" s="95">
        <v>1503000000</v>
      </c>
      <c r="D20" s="95">
        <v>1626000000</v>
      </c>
      <c r="E20" s="95">
        <v>2690000000</v>
      </c>
      <c r="F20" s="95">
        <v>1790000000</v>
      </c>
      <c r="G20" s="95">
        <v>2890000000</v>
      </c>
      <c r="H20" s="95">
        <v>1670000000</v>
      </c>
      <c r="I20" s="95">
        <v>2140000000</v>
      </c>
      <c r="J20" s="95">
        <v>2590000000</v>
      </c>
      <c r="K20" s="95">
        <v>1030000000</v>
      </c>
      <c r="L20" s="95">
        <v>5071000000</v>
      </c>
      <c r="M20" s="95">
        <v>3350000000</v>
      </c>
      <c r="N20" s="95">
        <v>556000000</v>
      </c>
      <c r="O20" s="95">
        <v>1470000000</v>
      </c>
      <c r="P20" s="95">
        <v>1640000000</v>
      </c>
      <c r="Q20" s="95">
        <v>6720000000</v>
      </c>
      <c r="R20" s="95">
        <v>3400000000</v>
      </c>
      <c r="S20" s="131" t="s">
        <v>499</v>
      </c>
      <c r="T20" s="95">
        <v>2270000000</v>
      </c>
      <c r="U20" s="95">
        <v>6380000000</v>
      </c>
      <c r="V20" s="95">
        <v>2500000000</v>
      </c>
      <c r="W20" s="95">
        <v>3520000000</v>
      </c>
      <c r="X20" s="95">
        <v>4410000000</v>
      </c>
      <c r="Y20" s="95">
        <v>2250000000</v>
      </c>
      <c r="Z20" s="103">
        <v>3390000000</v>
      </c>
      <c r="AA20" s="103">
        <v>4290000000</v>
      </c>
      <c r="AB20" s="103">
        <v>3760000000</v>
      </c>
      <c r="AC20" s="103">
        <v>3780000000</v>
      </c>
      <c r="AD20" s="103">
        <v>1960000000</v>
      </c>
      <c r="AE20" s="103">
        <v>3540000000</v>
      </c>
      <c r="AF20" s="103">
        <v>2280000000</v>
      </c>
      <c r="AG20" s="103">
        <v>1880000000</v>
      </c>
      <c r="AH20" s="103">
        <v>3310000000</v>
      </c>
      <c r="AI20" s="95">
        <v>540000000</v>
      </c>
      <c r="AJ20" s="95">
        <v>708000000</v>
      </c>
      <c r="AK20" s="95">
        <v>857000000</v>
      </c>
      <c r="AL20" s="95">
        <v>4367000000</v>
      </c>
      <c r="AM20" s="95">
        <v>1763025479</v>
      </c>
      <c r="AN20" s="95">
        <v>1436000000</v>
      </c>
      <c r="AO20" s="95">
        <v>1300000000</v>
      </c>
      <c r="AP20" s="95">
        <v>1010000000</v>
      </c>
      <c r="AQ20" s="95">
        <v>1410000000</v>
      </c>
      <c r="AR20" s="95">
        <v>1650000000</v>
      </c>
      <c r="AS20" s="95">
        <v>855000000</v>
      </c>
      <c r="AT20" s="95">
        <v>4940000000</v>
      </c>
      <c r="AU20" s="95">
        <v>1030000000</v>
      </c>
      <c r="AV20" s="95">
        <v>1160000000</v>
      </c>
      <c r="AW20" s="95">
        <v>1050000000</v>
      </c>
      <c r="AX20" s="95">
        <v>1210000000</v>
      </c>
      <c r="AY20" s="95">
        <v>5190000000</v>
      </c>
      <c r="AZ20" s="95">
        <v>2830000000</v>
      </c>
      <c r="BA20" s="95">
        <v>2050000000</v>
      </c>
      <c r="BB20" s="95">
        <v>1430000000</v>
      </c>
      <c r="BC20" s="95">
        <v>1300000000</v>
      </c>
      <c r="BD20" s="95">
        <v>1140000000</v>
      </c>
      <c r="BE20" s="95">
        <v>779000000</v>
      </c>
      <c r="BF20" s="95">
        <v>907000000</v>
      </c>
      <c r="BG20" s="95">
        <v>1300000000</v>
      </c>
      <c r="BH20" s="95">
        <v>954000000</v>
      </c>
      <c r="BI20" s="95">
        <v>939000000</v>
      </c>
      <c r="BJ20" s="95">
        <v>1810000000</v>
      </c>
      <c r="BK20" s="95">
        <v>2260000000</v>
      </c>
      <c r="BL20" s="95">
        <v>1040000000</v>
      </c>
      <c r="BM20" s="95">
        <v>1260000000</v>
      </c>
      <c r="BN20" s="95">
        <v>7520000000</v>
      </c>
      <c r="BO20" s="95">
        <v>2180000000</v>
      </c>
      <c r="BP20" s="95">
        <v>526000000</v>
      </c>
      <c r="BQ20" s="95">
        <v>720000000</v>
      </c>
      <c r="BR20" s="95">
        <v>746000000</v>
      </c>
      <c r="BS20" s="95">
        <v>2160000000</v>
      </c>
      <c r="BT20" s="95">
        <v>603000000</v>
      </c>
      <c r="BU20" s="95">
        <v>2370000000</v>
      </c>
      <c r="BV20" s="95">
        <v>1000000000</v>
      </c>
      <c r="BW20" s="95">
        <v>1070000000</v>
      </c>
      <c r="BX20" s="95">
        <v>713000000</v>
      </c>
      <c r="BY20" s="95">
        <v>1120000000</v>
      </c>
      <c r="BZ20" s="95">
        <v>1050000000</v>
      </c>
      <c r="CA20" s="95">
        <v>1290000000</v>
      </c>
      <c r="CB20" s="95">
        <v>691000000</v>
      </c>
      <c r="CC20" s="95">
        <v>2660000000</v>
      </c>
      <c r="CD20" s="95">
        <v>1540000000</v>
      </c>
      <c r="CE20" s="95">
        <v>1690000000</v>
      </c>
      <c r="CF20" s="95">
        <v>695000000</v>
      </c>
      <c r="CG20" s="95">
        <v>1170000000</v>
      </c>
      <c r="CH20" s="95">
        <v>957000000</v>
      </c>
      <c r="CI20" s="95">
        <v>524000000</v>
      </c>
      <c r="CJ20" s="95">
        <v>976000000</v>
      </c>
      <c r="CK20" s="95">
        <v>1150000000</v>
      </c>
      <c r="CL20" s="95">
        <v>1110000000</v>
      </c>
      <c r="CM20" s="95">
        <v>2610000000</v>
      </c>
      <c r="CN20" s="95">
        <v>1070000000</v>
      </c>
      <c r="CO20" s="95">
        <v>1600000000</v>
      </c>
      <c r="CP20" s="103">
        <v>1980000000</v>
      </c>
      <c r="CQ20" s="103">
        <v>1460000000</v>
      </c>
      <c r="CR20" s="103">
        <v>940000000</v>
      </c>
      <c r="CS20" s="103">
        <v>2080000000</v>
      </c>
      <c r="CT20" s="103">
        <v>2280000000</v>
      </c>
      <c r="CU20" s="103">
        <v>1700000000</v>
      </c>
      <c r="CV20" s="103">
        <v>931000000</v>
      </c>
      <c r="CW20" s="103">
        <v>883000000</v>
      </c>
      <c r="CX20" s="103">
        <v>1340000000</v>
      </c>
      <c r="CY20" s="103">
        <v>1630000000</v>
      </c>
      <c r="CZ20" s="103">
        <v>1210000000</v>
      </c>
      <c r="DA20" s="103">
        <v>1320000000</v>
      </c>
      <c r="DB20" s="103">
        <v>1080000000</v>
      </c>
      <c r="DC20" s="103">
        <v>970741100</v>
      </c>
      <c r="DD20" s="106">
        <f>+SUM(C20:DC20)</f>
        <v>201446766579</v>
      </c>
      <c r="DE20" s="1"/>
      <c r="DF20" s="1"/>
    </row>
    <row r="21" spans="2:110" s="90" customFormat="1">
      <c r="B21" s="114" t="s">
        <v>285</v>
      </c>
      <c r="C21" s="95">
        <v>1301505303</v>
      </c>
      <c r="D21" s="95">
        <v>1404388320</v>
      </c>
      <c r="E21" s="95">
        <v>2270587767</v>
      </c>
      <c r="F21" s="95">
        <v>1523085259</v>
      </c>
      <c r="G21" s="95">
        <v>2763492623</v>
      </c>
      <c r="H21" s="95">
        <v>1132574299</v>
      </c>
      <c r="I21" s="95">
        <v>2194072156</v>
      </c>
      <c r="J21" s="95">
        <v>3059918265</v>
      </c>
      <c r="K21" s="95">
        <v>1108613464</v>
      </c>
      <c r="L21" s="95">
        <v>3428540925</v>
      </c>
      <c r="M21" s="95">
        <v>3501168484</v>
      </c>
      <c r="N21" s="95">
        <v>604786169</v>
      </c>
      <c r="O21" s="95">
        <v>1299113842</v>
      </c>
      <c r="P21" s="95">
        <v>1620890870</v>
      </c>
      <c r="Q21" s="95">
        <v>4758725883</v>
      </c>
      <c r="R21" s="95">
        <v>2419345303</v>
      </c>
      <c r="S21" s="131" t="s">
        <v>499</v>
      </c>
      <c r="T21" s="95">
        <v>1501245995</v>
      </c>
      <c r="U21" s="95">
        <v>4580153721</v>
      </c>
      <c r="V21" s="95">
        <v>1934397238</v>
      </c>
      <c r="W21" s="95">
        <v>2652009370</v>
      </c>
      <c r="X21" s="95">
        <v>3478975362</v>
      </c>
      <c r="Y21" s="95">
        <v>1381342632</v>
      </c>
      <c r="Z21" s="103">
        <v>2775084495</v>
      </c>
      <c r="AA21" s="103">
        <v>3239273795</v>
      </c>
      <c r="AB21" s="103">
        <v>3187990983</v>
      </c>
      <c r="AC21" s="103">
        <v>3284915224</v>
      </c>
      <c r="AD21" s="103">
        <v>1642168140</v>
      </c>
      <c r="AE21" s="103">
        <v>3136124482</v>
      </c>
      <c r="AF21" s="103">
        <v>2150258533</v>
      </c>
      <c r="AG21" s="103">
        <v>1661017324</v>
      </c>
      <c r="AH21" s="103">
        <v>3109902842</v>
      </c>
      <c r="AI21" s="95">
        <v>377004840</v>
      </c>
      <c r="AJ21" s="95">
        <v>619966955</v>
      </c>
      <c r="AK21" s="95">
        <v>583722842</v>
      </c>
      <c r="AL21" s="95">
        <v>3163481555</v>
      </c>
      <c r="AM21" s="95">
        <v>1413519619</v>
      </c>
      <c r="AN21" s="95">
        <v>1275320407</v>
      </c>
      <c r="AO21" s="95">
        <v>1108050716</v>
      </c>
      <c r="AP21" s="95">
        <v>896046571</v>
      </c>
      <c r="AQ21" s="95">
        <v>884227209</v>
      </c>
      <c r="AR21" s="95">
        <v>980514682</v>
      </c>
      <c r="AS21" s="95">
        <v>557355919</v>
      </c>
      <c r="AT21" s="95">
        <v>3661831161</v>
      </c>
      <c r="AU21" s="95">
        <v>978681852</v>
      </c>
      <c r="AV21" s="95">
        <v>1049938687</v>
      </c>
      <c r="AW21" s="95">
        <v>852499875</v>
      </c>
      <c r="AX21" s="95">
        <v>1059277706</v>
      </c>
      <c r="AY21" s="95">
        <v>5469481062</v>
      </c>
      <c r="AZ21" s="95">
        <v>2987212529</v>
      </c>
      <c r="BA21" s="95">
        <v>2242970782</v>
      </c>
      <c r="BB21" s="95">
        <v>1491243699</v>
      </c>
      <c r="BC21" s="95">
        <v>1550855925</v>
      </c>
      <c r="BD21" s="95">
        <v>991298783</v>
      </c>
      <c r="BE21" s="95">
        <v>905626229</v>
      </c>
      <c r="BF21" s="95">
        <v>800481918</v>
      </c>
      <c r="BG21" s="95">
        <v>1029731533</v>
      </c>
      <c r="BH21" s="95">
        <v>715123720</v>
      </c>
      <c r="BI21" s="95">
        <v>707800711</v>
      </c>
      <c r="BJ21" s="95">
        <v>1376131064</v>
      </c>
      <c r="BK21" s="95">
        <v>1768456687</v>
      </c>
      <c r="BL21" s="95">
        <v>718640747</v>
      </c>
      <c r="BM21" s="95">
        <v>815913976</v>
      </c>
      <c r="BN21" s="95">
        <v>6412428756</v>
      </c>
      <c r="BO21" s="95">
        <v>1728633140</v>
      </c>
      <c r="BP21" s="95">
        <v>432332607</v>
      </c>
      <c r="BQ21" s="95">
        <v>508575288</v>
      </c>
      <c r="BR21" s="95">
        <v>518508494</v>
      </c>
      <c r="BS21" s="95">
        <v>1608406924</v>
      </c>
      <c r="BT21" s="95">
        <v>488227155</v>
      </c>
      <c r="BU21" s="95">
        <v>1647778297</v>
      </c>
      <c r="BV21" s="95">
        <v>767871663</v>
      </c>
      <c r="BW21" s="95">
        <v>809923150</v>
      </c>
      <c r="BX21" s="95">
        <v>567353475</v>
      </c>
      <c r="BY21" s="95">
        <v>789701648</v>
      </c>
      <c r="BZ21" s="95">
        <v>781437105</v>
      </c>
      <c r="CA21" s="95">
        <v>988458368</v>
      </c>
      <c r="CB21" s="95">
        <v>521613412</v>
      </c>
      <c r="CC21" s="95">
        <v>1947270218</v>
      </c>
      <c r="CD21" s="95">
        <v>1141308985</v>
      </c>
      <c r="CE21" s="95">
        <v>1264102503</v>
      </c>
      <c r="CF21" s="95">
        <v>526834932</v>
      </c>
      <c r="CG21" s="95">
        <v>717012201</v>
      </c>
      <c r="CH21" s="95">
        <v>589436891</v>
      </c>
      <c r="CI21" s="95">
        <v>376559715</v>
      </c>
      <c r="CJ21" s="95">
        <v>718284267</v>
      </c>
      <c r="CK21" s="95">
        <v>746180373</v>
      </c>
      <c r="CL21" s="95">
        <v>877709591</v>
      </c>
      <c r="CM21" s="95">
        <v>1969037732</v>
      </c>
      <c r="CN21" s="95">
        <v>820050548</v>
      </c>
      <c r="CO21" s="95">
        <v>1183449642</v>
      </c>
      <c r="CP21" s="103">
        <v>1578037465</v>
      </c>
      <c r="CQ21" s="103">
        <v>1333565692</v>
      </c>
      <c r="CR21" s="103">
        <v>805037553</v>
      </c>
      <c r="CS21" s="103">
        <v>1774110748</v>
      </c>
      <c r="CT21" s="103">
        <v>2127762190</v>
      </c>
      <c r="CU21" s="103">
        <v>1526380130</v>
      </c>
      <c r="CV21" s="103">
        <v>937855802</v>
      </c>
      <c r="CW21" s="103">
        <v>924826170</v>
      </c>
      <c r="CX21" s="103">
        <v>1118993628</v>
      </c>
      <c r="CY21" s="103">
        <v>1433996237</v>
      </c>
      <c r="CZ21" s="103">
        <v>1181399255</v>
      </c>
      <c r="DA21" s="103">
        <v>1239226683</v>
      </c>
      <c r="DB21" s="103">
        <v>971378773</v>
      </c>
      <c r="DC21" s="103">
        <v>925952750</v>
      </c>
      <c r="DD21" s="106">
        <f>+SUM(C21:DC21)</f>
        <v>166465089185</v>
      </c>
      <c r="DE21" s="1"/>
      <c r="DF21" s="1"/>
    </row>
    <row r="22" spans="2:110" s="90" customFormat="1">
      <c r="B22" s="93"/>
      <c r="C22" s="91"/>
      <c r="D22" s="91"/>
      <c r="E22" s="91"/>
      <c r="F22" s="91"/>
      <c r="G22" s="91"/>
      <c r="H22" s="91"/>
      <c r="I22" s="91"/>
      <c r="J22" s="91"/>
      <c r="K22" s="91"/>
      <c r="L22" s="91"/>
      <c r="M22" s="91"/>
      <c r="N22" s="91"/>
      <c r="O22" s="91"/>
      <c r="P22" s="91"/>
      <c r="Q22" s="91"/>
      <c r="R22" s="91"/>
      <c r="S22" s="91" t="s">
        <v>496</v>
      </c>
      <c r="T22" s="91"/>
      <c r="U22" s="91"/>
      <c r="V22" s="91"/>
      <c r="W22" s="91"/>
      <c r="X22" s="91"/>
      <c r="Y22" s="91"/>
      <c r="Z22" s="91"/>
      <c r="AA22" s="91"/>
      <c r="AB22" s="126"/>
      <c r="AC22" s="91"/>
      <c r="AD22" s="91"/>
      <c r="AE22" s="91" t="s">
        <v>491</v>
      </c>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123"/>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2"/>
      <c r="DE22" s="1"/>
      <c r="DF22" s="1"/>
    </row>
    <row r="23" spans="2:110">
      <c r="B23" s="1" t="s">
        <v>495</v>
      </c>
      <c r="AE23" s="1" t="s">
        <v>492</v>
      </c>
    </row>
    <row r="24" spans="2:110">
      <c r="B24" s="2"/>
      <c r="C24" s="120" t="s">
        <v>135</v>
      </c>
      <c r="D24" s="104" t="s">
        <v>136</v>
      </c>
    </row>
    <row r="25" spans="2:110">
      <c r="B25" s="109" t="s">
        <v>93</v>
      </c>
      <c r="C25" s="72">
        <v>2569485859</v>
      </c>
      <c r="D25" s="72">
        <v>3047940581</v>
      </c>
    </row>
    <row r="26" spans="2:110">
      <c r="B26" s="110" t="s">
        <v>108</v>
      </c>
      <c r="C26" s="73">
        <v>264714080</v>
      </c>
      <c r="D26" s="73">
        <v>199945693</v>
      </c>
    </row>
    <row r="27" spans="2:110">
      <c r="B27" s="108" t="s">
        <v>281</v>
      </c>
      <c r="C27" s="71">
        <v>2834199939</v>
      </c>
      <c r="D27" s="71">
        <v>3247886274</v>
      </c>
    </row>
    <row r="28" spans="2:110">
      <c r="B28" s="109" t="s">
        <v>110</v>
      </c>
      <c r="C28" s="72">
        <v>306283556</v>
      </c>
      <c r="D28" s="72">
        <v>348129599</v>
      </c>
    </row>
    <row r="29" spans="2:110">
      <c r="B29" s="111" t="s">
        <v>111</v>
      </c>
      <c r="C29" s="74">
        <v>197163429</v>
      </c>
      <c r="D29" s="74">
        <v>174917360</v>
      </c>
    </row>
    <row r="30" spans="2:110">
      <c r="B30" s="111" t="s">
        <v>112</v>
      </c>
      <c r="C30" s="74">
        <v>165852041</v>
      </c>
      <c r="D30" s="74">
        <v>39553188</v>
      </c>
    </row>
    <row r="31" spans="2:110">
      <c r="B31" s="111" t="s">
        <v>98</v>
      </c>
      <c r="C31" s="74">
        <v>53732362</v>
      </c>
      <c r="D31" s="74">
        <v>166927335</v>
      </c>
    </row>
    <row r="32" spans="2:110">
      <c r="B32" s="111" t="s">
        <v>113</v>
      </c>
      <c r="C32" s="74">
        <v>3251619</v>
      </c>
      <c r="D32" s="74">
        <v>4418264</v>
      </c>
    </row>
    <row r="33" spans="2:98">
      <c r="B33" s="111" t="s">
        <v>114</v>
      </c>
      <c r="C33" s="74">
        <v>13847442</v>
      </c>
      <c r="D33" s="74">
        <v>26628797</v>
      </c>
    </row>
    <row r="34" spans="2:98">
      <c r="B34" s="112" t="s">
        <v>116</v>
      </c>
      <c r="C34" s="74">
        <v>92150857</v>
      </c>
      <c r="D34" s="74">
        <v>21363295</v>
      </c>
    </row>
    <row r="35" spans="2:98">
      <c r="B35" s="108" t="s">
        <v>282</v>
      </c>
      <c r="C35" s="71">
        <v>832281306</v>
      </c>
      <c r="D35" s="71">
        <v>781937838</v>
      </c>
    </row>
    <row r="36" spans="2:98">
      <c r="B36" s="108" t="s">
        <v>102</v>
      </c>
      <c r="C36" s="71">
        <v>2001918633</v>
      </c>
      <c r="D36" s="71">
        <v>2465948436</v>
      </c>
    </row>
    <row r="37" spans="2:98">
      <c r="B37" s="109" t="s">
        <v>115</v>
      </c>
      <c r="C37" s="71">
        <v>349127577</v>
      </c>
      <c r="D37" s="71">
        <v>609621352</v>
      </c>
    </row>
    <row r="38" spans="2:98">
      <c r="B38" s="106" t="s">
        <v>121</v>
      </c>
      <c r="C38" s="71">
        <v>1652791056</v>
      </c>
      <c r="D38" s="71">
        <v>1856327084</v>
      </c>
    </row>
    <row r="39" spans="2:98">
      <c r="B39" s="113" t="s">
        <v>283</v>
      </c>
      <c r="C39" s="89">
        <v>74771000000</v>
      </c>
      <c r="D39" s="89">
        <v>98385225255</v>
      </c>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row>
    <row r="40" spans="2:98">
      <c r="B40" s="113" t="s">
        <v>284</v>
      </c>
      <c r="C40" s="89">
        <v>89656000000</v>
      </c>
      <c r="D40" s="89">
        <v>111790766579</v>
      </c>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row>
    <row r="41" spans="2:98">
      <c r="B41" s="114" t="s">
        <v>285</v>
      </c>
      <c r="C41" s="89">
        <v>74105669068</v>
      </c>
      <c r="D41" s="89">
        <v>92359420117</v>
      </c>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row>
    <row r="42" spans="2:98">
      <c r="E42" s="41"/>
    </row>
    <row r="43" spans="2:98">
      <c r="E43" s="41"/>
    </row>
  </sheetData>
  <phoneticPr fontId="3"/>
  <pageMargins left="0.78740157480314965" right="0.78740157480314965" top="0.98425196850393704" bottom="0.98425196850393704" header="0.51181102362204722" footer="0.51181102362204722"/>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K98"/>
  <sheetViews>
    <sheetView topLeftCell="A28" workbookViewId="0">
      <selection activeCell="BJ96" sqref="BJ96"/>
    </sheetView>
  </sheetViews>
  <sheetFormatPr defaultRowHeight="11.25"/>
  <cols>
    <col min="1" max="1" width="9.125" style="1" bestFit="1" customWidth="1"/>
    <col min="2" max="2" width="25.625" style="1" customWidth="1"/>
    <col min="3" max="60" width="10.625" style="1" customWidth="1"/>
    <col min="61" max="61" width="12.5" style="1" customWidth="1"/>
    <col min="62" max="62" width="12.625" style="1" customWidth="1"/>
    <col min="63" max="16384" width="9" style="1"/>
  </cols>
  <sheetData>
    <row r="3" spans="1:61"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row>
    <row r="4" spans="1:61">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61">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61">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61">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61">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61">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61">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61">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61">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61">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61">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61">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61">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ht="13.5">
      <c r="B46" s="64" t="s">
        <v>156</v>
      </c>
    </row>
    <row r="48" spans="1:61">
      <c r="B48" s="1" t="s">
        <v>151</v>
      </c>
    </row>
    <row r="49" spans="2:63" ht="13.5" customHeight="1">
      <c r="B49" s="62"/>
      <c r="C49" s="134" t="s">
        <v>148</v>
      </c>
      <c r="D49" s="136" t="s">
        <v>149</v>
      </c>
      <c r="E49" s="137"/>
      <c r="F49" s="138"/>
      <c r="G49" s="139" t="s">
        <v>92</v>
      </c>
    </row>
    <row r="50" spans="2:63">
      <c r="B50" s="63"/>
      <c r="C50" s="135"/>
      <c r="D50" s="61" t="s">
        <v>154</v>
      </c>
      <c r="E50" s="61" t="s">
        <v>155</v>
      </c>
      <c r="F50" s="61" t="s">
        <v>153</v>
      </c>
      <c r="G50" s="140"/>
    </row>
    <row r="51" spans="2:63">
      <c r="B51" s="44" t="s">
        <v>146</v>
      </c>
      <c r="C51" s="16">
        <f>SUM(E89:F89,T89)</f>
        <v>-156366808</v>
      </c>
      <c r="D51" s="16">
        <f>SUM(C89:D89,G89:S89,U89:Z89)</f>
        <v>-71737270</v>
      </c>
      <c r="E51" s="16">
        <f>SUM(AA89:BH89)</f>
        <v>-66793342</v>
      </c>
      <c r="F51" s="16">
        <f>SUM(D51:E51)</f>
        <v>-138530612</v>
      </c>
      <c r="G51" s="58">
        <f>SUM(C51+F51)</f>
        <v>-294897420</v>
      </c>
      <c r="H51" s="1">
        <f>SUM(G51-BI89)</f>
        <v>0</v>
      </c>
    </row>
    <row r="52" spans="2:63">
      <c r="B52" s="45" t="s">
        <v>152</v>
      </c>
      <c r="C52" s="17">
        <f>SUM(E95:F95,E97:F97,T95,T97)</f>
        <v>-50409663</v>
      </c>
      <c r="D52" s="17">
        <f>SUM(C95:D95,G95:S95,U95:Z95,C97:D97,G97:S97,U97:Z97)</f>
        <v>18979274</v>
      </c>
      <c r="E52" s="17">
        <f>SUM(AA95:BH95,AA97:BH97)</f>
        <v>17547451</v>
      </c>
      <c r="F52" s="17">
        <f>SUM(D52:E52)</f>
        <v>36526725</v>
      </c>
      <c r="G52" s="59">
        <f>SUM(C52+F52)</f>
        <v>-13882938</v>
      </c>
      <c r="H52" s="1">
        <f>SUM(G52-BI95-BI97)</f>
        <v>0</v>
      </c>
    </row>
    <row r="53" spans="2:63">
      <c r="B53" s="26" t="s">
        <v>147</v>
      </c>
      <c r="C53" s="20">
        <f>SUM(E98:F98,T98)</f>
        <v>-105957145</v>
      </c>
      <c r="D53" s="18">
        <f>SUM(C98:D98,G98:S98,U98:Z98)</f>
        <v>-90716544</v>
      </c>
      <c r="E53" s="18">
        <f>SUM(AA98:BH98)</f>
        <v>-84340793</v>
      </c>
      <c r="F53" s="18">
        <f>SUM(D53:E53)</f>
        <v>-175057337</v>
      </c>
      <c r="G53" s="60">
        <f>SUM(C53+F53)</f>
        <v>-281014482</v>
      </c>
      <c r="H53" s="1">
        <f>SUM(G53-BI98)</f>
        <v>0</v>
      </c>
    </row>
    <row r="54" spans="2:63">
      <c r="C54" s="1">
        <f>SUM(C51-C52-C53)</f>
        <v>0</v>
      </c>
      <c r="D54" s="1">
        <f>SUM(D51-D52-D53)</f>
        <v>0</v>
      </c>
      <c r="E54" s="1">
        <f>SUM(E51-E52-E53)</f>
        <v>0</v>
      </c>
      <c r="F54" s="1">
        <f>SUM(F51-F52-F53)</f>
        <v>0</v>
      </c>
      <c r="G54" s="1">
        <f>SUM(G51-G52-G53)</f>
        <v>0</v>
      </c>
    </row>
    <row r="55" spans="2:63" s="5" customFormat="1">
      <c r="B55" s="5" t="s">
        <v>138</v>
      </c>
    </row>
    <row r="56" spans="2:63" s="23" customFormat="1">
      <c r="B56" s="22"/>
      <c r="C56" s="22" t="s">
        <v>37</v>
      </c>
      <c r="D56" s="30" t="s">
        <v>38</v>
      </c>
      <c r="E56" s="22" t="s">
        <v>39</v>
      </c>
      <c r="F56" s="22" t="s">
        <v>40</v>
      </c>
      <c r="G56" s="22" t="s">
        <v>41</v>
      </c>
      <c r="H56" s="22" t="s">
        <v>42</v>
      </c>
      <c r="I56" s="22" t="s">
        <v>43</v>
      </c>
      <c r="J56" s="22" t="s">
        <v>44</v>
      </c>
      <c r="K56" s="22" t="s">
        <v>45</v>
      </c>
      <c r="L56" s="22" t="s">
        <v>46</v>
      </c>
      <c r="M56" s="22" t="s">
        <v>47</v>
      </c>
      <c r="N56" s="22" t="s">
        <v>49</v>
      </c>
      <c r="O56" s="22" t="s">
        <v>50</v>
      </c>
      <c r="P56" s="22" t="s">
        <v>52</v>
      </c>
      <c r="Q56" s="22" t="s">
        <v>53</v>
      </c>
      <c r="R56" s="22" t="s">
        <v>54</v>
      </c>
      <c r="S56" s="22" t="s">
        <v>56</v>
      </c>
      <c r="T56" s="22" t="s">
        <v>87</v>
      </c>
      <c r="U56" s="22" t="s">
        <v>89</v>
      </c>
      <c r="V56" s="35" t="s">
        <v>90</v>
      </c>
      <c r="W56" s="22" t="s">
        <v>137</v>
      </c>
      <c r="X56" s="22" t="s">
        <v>122</v>
      </c>
      <c r="Y56" s="22" t="s">
        <v>123</v>
      </c>
      <c r="Z56" s="22" t="s">
        <v>124</v>
      </c>
      <c r="AA56" s="22" t="s">
        <v>126</v>
      </c>
      <c r="AB56" s="22" t="s">
        <v>57</v>
      </c>
      <c r="AC56" s="22" t="s">
        <v>58</v>
      </c>
      <c r="AD56" s="22" t="s">
        <v>59</v>
      </c>
      <c r="AE56" s="22" t="s">
        <v>60</v>
      </c>
      <c r="AF56" s="22" t="s">
        <v>61</v>
      </c>
      <c r="AG56" s="22" t="s">
        <v>62</v>
      </c>
      <c r="AH56" s="22" t="s">
        <v>63</v>
      </c>
      <c r="AI56" s="22" t="s">
        <v>64</v>
      </c>
      <c r="AJ56" s="22" t="s">
        <v>65</v>
      </c>
      <c r="AK56" s="22" t="s">
        <v>66</v>
      </c>
      <c r="AL56" s="22" t="s">
        <v>67</v>
      </c>
      <c r="AM56" s="22" t="s">
        <v>68</v>
      </c>
      <c r="AN56" s="22" t="s">
        <v>69</v>
      </c>
      <c r="AO56" s="22" t="s">
        <v>70</v>
      </c>
      <c r="AP56" s="22" t="s">
        <v>71</v>
      </c>
      <c r="AQ56" s="22" t="s">
        <v>72</v>
      </c>
      <c r="AR56" s="22" t="s">
        <v>73</v>
      </c>
      <c r="AS56" s="22" t="s">
        <v>74</v>
      </c>
      <c r="AT56" s="22" t="s">
        <v>75</v>
      </c>
      <c r="AU56" s="22" t="s">
        <v>76</v>
      </c>
      <c r="AV56" s="22" t="s">
        <v>77</v>
      </c>
      <c r="AW56" s="22" t="s">
        <v>78</v>
      </c>
      <c r="AX56" s="22" t="s">
        <v>79</v>
      </c>
      <c r="AY56" s="22" t="s">
        <v>80</v>
      </c>
      <c r="AZ56" s="22" t="s">
        <v>81</v>
      </c>
      <c r="BA56" s="22" t="s">
        <v>82</v>
      </c>
      <c r="BB56" s="22" t="s">
        <v>83</v>
      </c>
      <c r="BC56" s="22" t="s">
        <v>84</v>
      </c>
      <c r="BD56" s="22" t="s">
        <v>85</v>
      </c>
      <c r="BE56" s="22" t="s">
        <v>86</v>
      </c>
      <c r="BF56" s="22" t="s">
        <v>88</v>
      </c>
      <c r="BG56" s="22" t="s">
        <v>125</v>
      </c>
      <c r="BH56" s="22" t="s">
        <v>132</v>
      </c>
      <c r="BI56" s="22" t="s">
        <v>92</v>
      </c>
    </row>
    <row r="57" spans="2:63">
      <c r="B57" s="28" t="s">
        <v>93</v>
      </c>
      <c r="C57" s="27">
        <f t="shared" ref="C57:AH57" si="8">SUM(C4:C7)</f>
        <v>56532924</v>
      </c>
      <c r="D57" s="27">
        <f t="shared" si="8"/>
        <v>0</v>
      </c>
      <c r="E57" s="27">
        <f t="shared" si="8"/>
        <v>30612741</v>
      </c>
      <c r="F57" s="27">
        <f t="shared" si="8"/>
        <v>97637333</v>
      </c>
      <c r="G57" s="27">
        <f t="shared" si="8"/>
        <v>56746235</v>
      </c>
      <c r="H57" s="27">
        <f t="shared" si="8"/>
        <v>90434420</v>
      </c>
      <c r="I57" s="27">
        <f t="shared" si="8"/>
        <v>56472202</v>
      </c>
      <c r="J57" s="27">
        <f t="shared" si="8"/>
        <v>80949861</v>
      </c>
      <c r="K57" s="27">
        <f t="shared" si="8"/>
        <v>51376566</v>
      </c>
      <c r="L57" s="27">
        <f t="shared" si="8"/>
        <v>47842080</v>
      </c>
      <c r="M57" s="27">
        <f t="shared" si="8"/>
        <v>69258258</v>
      </c>
      <c r="N57" s="27">
        <f t="shared" si="8"/>
        <v>72502663</v>
      </c>
      <c r="O57" s="27">
        <f t="shared" si="8"/>
        <v>31731283</v>
      </c>
      <c r="P57" s="27">
        <f t="shared" si="8"/>
        <v>35040000</v>
      </c>
      <c r="Q57" s="27">
        <f t="shared" si="8"/>
        <v>66201238</v>
      </c>
      <c r="R57" s="27">
        <f t="shared" si="8"/>
        <v>37983348</v>
      </c>
      <c r="S57" s="27">
        <f t="shared" si="8"/>
        <v>33937680</v>
      </c>
      <c r="T57" s="27">
        <f t="shared" si="8"/>
        <v>104206062</v>
      </c>
      <c r="U57" s="27">
        <f t="shared" si="8"/>
        <v>214048025</v>
      </c>
      <c r="V57" s="37">
        <f t="shared" si="8"/>
        <v>118231248</v>
      </c>
      <c r="W57" s="27">
        <f t="shared" si="8"/>
        <v>13559900</v>
      </c>
      <c r="X57" s="27">
        <f t="shared" si="8"/>
        <v>40978010</v>
      </c>
      <c r="Y57" s="27">
        <f t="shared" si="8"/>
        <v>35608994</v>
      </c>
      <c r="Z57" s="27">
        <f t="shared" si="8"/>
        <v>48446812</v>
      </c>
      <c r="AA57" s="27">
        <f t="shared" si="8"/>
        <v>0</v>
      </c>
      <c r="AB57" s="27">
        <f t="shared" si="8"/>
        <v>0</v>
      </c>
      <c r="AC57" s="27">
        <f t="shared" si="8"/>
        <v>17280000</v>
      </c>
      <c r="AD57" s="27">
        <f t="shared" si="8"/>
        <v>0</v>
      </c>
      <c r="AE57" s="27">
        <f t="shared" si="8"/>
        <v>18589548</v>
      </c>
      <c r="AF57" s="27">
        <f t="shared" si="8"/>
        <v>0</v>
      </c>
      <c r="AG57" s="27">
        <f t="shared" si="8"/>
        <v>0</v>
      </c>
      <c r="AH57" s="27">
        <f t="shared" si="8"/>
        <v>0</v>
      </c>
      <c r="AI57" s="27">
        <f t="shared" ref="AI57:BI57" si="9">SUM(AI4:AI7)</f>
        <v>22658400</v>
      </c>
      <c r="AJ57" s="27">
        <f t="shared" si="9"/>
        <v>0</v>
      </c>
      <c r="AK57" s="27">
        <f t="shared" si="9"/>
        <v>110670480</v>
      </c>
      <c r="AL57" s="27">
        <f t="shared" si="9"/>
        <v>44024497</v>
      </c>
      <c r="AM57" s="27">
        <f t="shared" si="9"/>
        <v>0</v>
      </c>
      <c r="AN57" s="27">
        <f t="shared" si="9"/>
        <v>28203389</v>
      </c>
      <c r="AO57" s="27">
        <f t="shared" si="9"/>
        <v>28440976</v>
      </c>
      <c r="AP57" s="27">
        <f t="shared" si="9"/>
        <v>21588000</v>
      </c>
      <c r="AQ57" s="27">
        <f t="shared" si="9"/>
        <v>31908595</v>
      </c>
      <c r="AR57" s="27">
        <f t="shared" si="9"/>
        <v>34914713</v>
      </c>
      <c r="AS57" s="27">
        <f t="shared" si="9"/>
        <v>22104862</v>
      </c>
      <c r="AT57" s="27">
        <f t="shared" si="9"/>
        <v>99064456</v>
      </c>
      <c r="AU57" s="27">
        <f t="shared" si="9"/>
        <v>27659835</v>
      </c>
      <c r="AV57" s="27">
        <f t="shared" si="9"/>
        <v>27153158</v>
      </c>
      <c r="AW57" s="27">
        <f t="shared" si="9"/>
        <v>30329721</v>
      </c>
      <c r="AX57" s="27">
        <f t="shared" si="9"/>
        <v>29617741</v>
      </c>
      <c r="AY57" s="27">
        <f t="shared" si="9"/>
        <v>93466655</v>
      </c>
      <c r="AZ57" s="27">
        <f t="shared" si="9"/>
        <v>72584616</v>
      </c>
      <c r="BA57" s="27">
        <f t="shared" si="9"/>
        <v>25292226</v>
      </c>
      <c r="BB57" s="27">
        <f t="shared" si="9"/>
        <v>109936243</v>
      </c>
      <c r="BC57" s="27">
        <f t="shared" si="9"/>
        <v>49797812</v>
      </c>
      <c r="BD57" s="27">
        <f t="shared" si="9"/>
        <v>35617498</v>
      </c>
      <c r="BE57" s="27">
        <f t="shared" si="9"/>
        <v>30492871</v>
      </c>
      <c r="BF57" s="27">
        <f t="shared" si="9"/>
        <v>0</v>
      </c>
      <c r="BG57" s="27">
        <f t="shared" si="9"/>
        <v>35400000</v>
      </c>
      <c r="BH57" s="27">
        <f t="shared" si="9"/>
        <v>28069145</v>
      </c>
      <c r="BI57" s="27">
        <f t="shared" si="9"/>
        <v>2565203320</v>
      </c>
      <c r="BJ57" s="1">
        <f t="shared" ref="BJ57:BJ68" si="10">SUM(C57:BH57)</f>
        <v>2565203320</v>
      </c>
      <c r="BK57" s="1">
        <f t="shared" ref="BK57:BK68" si="11">SUM(BI57-BJ57)</f>
        <v>0</v>
      </c>
    </row>
    <row r="58" spans="2:63">
      <c r="B58" s="10" t="s">
        <v>94</v>
      </c>
      <c r="C58" s="17">
        <f t="shared" ref="C58:AH58" si="12">SUM(C8:C18,C20)</f>
        <v>4414613</v>
      </c>
      <c r="D58" s="17">
        <f t="shared" si="12"/>
        <v>0</v>
      </c>
      <c r="E58" s="17">
        <f t="shared" si="12"/>
        <v>6802341</v>
      </c>
      <c r="F58" s="17">
        <f t="shared" si="12"/>
        <v>19266070</v>
      </c>
      <c r="G58" s="17">
        <f t="shared" si="12"/>
        <v>4511510</v>
      </c>
      <c r="H58" s="17">
        <f t="shared" si="12"/>
        <v>10509456</v>
      </c>
      <c r="I58" s="17">
        <f t="shared" si="12"/>
        <v>6660396</v>
      </c>
      <c r="J58" s="17">
        <f t="shared" si="12"/>
        <v>9894294</v>
      </c>
      <c r="K58" s="17">
        <f t="shared" si="12"/>
        <v>9309748</v>
      </c>
      <c r="L58" s="17">
        <f t="shared" si="12"/>
        <v>3480000</v>
      </c>
      <c r="M58" s="17">
        <f t="shared" si="12"/>
        <v>8451281</v>
      </c>
      <c r="N58" s="17">
        <f t="shared" si="12"/>
        <v>7127443</v>
      </c>
      <c r="O58" s="17">
        <f t="shared" si="12"/>
        <v>3302015</v>
      </c>
      <c r="P58" s="17">
        <f t="shared" si="12"/>
        <v>705900</v>
      </c>
      <c r="Q58" s="17">
        <f t="shared" si="12"/>
        <v>16904781</v>
      </c>
      <c r="R58" s="17">
        <f t="shared" si="12"/>
        <v>4201569</v>
      </c>
      <c r="S58" s="17">
        <f t="shared" si="12"/>
        <v>3054747</v>
      </c>
      <c r="T58" s="17">
        <f t="shared" si="12"/>
        <v>25867959</v>
      </c>
      <c r="U58" s="17">
        <f t="shared" si="12"/>
        <v>31441515</v>
      </c>
      <c r="V58" s="38">
        <f t="shared" si="12"/>
        <v>6192731</v>
      </c>
      <c r="W58" s="17">
        <f t="shared" si="12"/>
        <v>1917365</v>
      </c>
      <c r="X58" s="17">
        <f t="shared" si="12"/>
        <v>2563715</v>
      </c>
      <c r="Y58" s="17">
        <f t="shared" si="12"/>
        <v>4896096</v>
      </c>
      <c r="Z58" s="17">
        <f t="shared" si="12"/>
        <v>5882881</v>
      </c>
      <c r="AA58" s="17">
        <f t="shared" si="12"/>
        <v>0</v>
      </c>
      <c r="AB58" s="17">
        <f t="shared" si="12"/>
        <v>0</v>
      </c>
      <c r="AC58" s="17">
        <f t="shared" si="12"/>
        <v>0</v>
      </c>
      <c r="AD58" s="17">
        <f t="shared" si="12"/>
        <v>0</v>
      </c>
      <c r="AE58" s="17">
        <f t="shared" si="12"/>
        <v>202127</v>
      </c>
      <c r="AF58" s="17">
        <f t="shared" si="12"/>
        <v>0</v>
      </c>
      <c r="AG58" s="17">
        <f t="shared" si="12"/>
        <v>0</v>
      </c>
      <c r="AH58" s="17">
        <f t="shared" si="12"/>
        <v>0</v>
      </c>
      <c r="AI58" s="17">
        <f t="shared" ref="AI58:BI58" si="13">SUM(AI8:AI18,AI20)</f>
        <v>665795</v>
      </c>
      <c r="AJ58" s="17">
        <f t="shared" si="13"/>
        <v>0</v>
      </c>
      <c r="AK58" s="17">
        <f t="shared" si="13"/>
        <v>4944432</v>
      </c>
      <c r="AL58" s="17">
        <f t="shared" si="13"/>
        <v>2470566</v>
      </c>
      <c r="AM58" s="17">
        <f t="shared" si="13"/>
        <v>0</v>
      </c>
      <c r="AN58" s="17">
        <f t="shared" si="13"/>
        <v>593955</v>
      </c>
      <c r="AO58" s="17">
        <f t="shared" si="13"/>
        <v>2780323</v>
      </c>
      <c r="AP58" s="17">
        <f t="shared" si="13"/>
        <v>601038</v>
      </c>
      <c r="AQ58" s="17">
        <f t="shared" si="13"/>
        <v>2252306</v>
      </c>
      <c r="AR58" s="17">
        <f t="shared" si="13"/>
        <v>3014000</v>
      </c>
      <c r="AS58" s="17">
        <f t="shared" si="13"/>
        <v>2916000</v>
      </c>
      <c r="AT58" s="17">
        <f t="shared" si="13"/>
        <v>11317982</v>
      </c>
      <c r="AU58" s="17">
        <f t="shared" si="13"/>
        <v>1633035</v>
      </c>
      <c r="AV58" s="17">
        <f t="shared" si="13"/>
        <v>1701644</v>
      </c>
      <c r="AW58" s="17">
        <f t="shared" si="13"/>
        <v>944572</v>
      </c>
      <c r="AX58" s="17">
        <f t="shared" si="13"/>
        <v>1868405</v>
      </c>
      <c r="AY58" s="17">
        <f t="shared" si="13"/>
        <v>7063896</v>
      </c>
      <c r="AZ58" s="17">
        <f t="shared" si="13"/>
        <v>5584194</v>
      </c>
      <c r="BA58" s="17">
        <f t="shared" si="13"/>
        <v>1181495</v>
      </c>
      <c r="BB58" s="17">
        <f t="shared" si="13"/>
        <v>13513279</v>
      </c>
      <c r="BC58" s="17">
        <f t="shared" si="13"/>
        <v>3625431</v>
      </c>
      <c r="BD58" s="17">
        <f t="shared" si="13"/>
        <v>5500192</v>
      </c>
      <c r="BE58" s="17">
        <f t="shared" si="13"/>
        <v>907969</v>
      </c>
      <c r="BF58" s="17">
        <f t="shared" si="13"/>
        <v>0</v>
      </c>
      <c r="BG58" s="17">
        <f t="shared" si="13"/>
        <v>105090</v>
      </c>
      <c r="BH58" s="17">
        <f t="shared" si="13"/>
        <v>2310052</v>
      </c>
      <c r="BI58" s="17">
        <f t="shared" si="13"/>
        <v>275056204</v>
      </c>
      <c r="BJ58" s="1">
        <f t="shared" si="10"/>
        <v>275056204</v>
      </c>
      <c r="BK58" s="1">
        <f t="shared" si="11"/>
        <v>0</v>
      </c>
    </row>
    <row r="59" spans="2:63">
      <c r="B59" s="25" t="s">
        <v>129</v>
      </c>
      <c r="C59" s="18">
        <f t="shared" ref="C59:AH59" si="14">SUM(C57:C58)</f>
        <v>60947537</v>
      </c>
      <c r="D59" s="18">
        <f t="shared" si="14"/>
        <v>0</v>
      </c>
      <c r="E59" s="18">
        <f t="shared" si="14"/>
        <v>37415082</v>
      </c>
      <c r="F59" s="18">
        <f t="shared" si="14"/>
        <v>116903403</v>
      </c>
      <c r="G59" s="18">
        <f t="shared" si="14"/>
        <v>61257745</v>
      </c>
      <c r="H59" s="18">
        <f t="shared" si="14"/>
        <v>100943876</v>
      </c>
      <c r="I59" s="18">
        <f t="shared" si="14"/>
        <v>63132598</v>
      </c>
      <c r="J59" s="18">
        <f t="shared" si="14"/>
        <v>90844155</v>
      </c>
      <c r="K59" s="18">
        <f t="shared" si="14"/>
        <v>60686314</v>
      </c>
      <c r="L59" s="18">
        <f t="shared" si="14"/>
        <v>51322080</v>
      </c>
      <c r="M59" s="18">
        <f t="shared" si="14"/>
        <v>77709539</v>
      </c>
      <c r="N59" s="18">
        <f t="shared" si="14"/>
        <v>79630106</v>
      </c>
      <c r="O59" s="18">
        <f t="shared" si="14"/>
        <v>35033298</v>
      </c>
      <c r="P59" s="18">
        <f t="shared" si="14"/>
        <v>35745900</v>
      </c>
      <c r="Q59" s="18">
        <f t="shared" si="14"/>
        <v>83106019</v>
      </c>
      <c r="R59" s="18">
        <f t="shared" si="14"/>
        <v>42184917</v>
      </c>
      <c r="S59" s="18">
        <f t="shared" si="14"/>
        <v>36992427</v>
      </c>
      <c r="T59" s="18">
        <f t="shared" si="14"/>
        <v>130074021</v>
      </c>
      <c r="U59" s="18">
        <f t="shared" si="14"/>
        <v>245489540</v>
      </c>
      <c r="V59" s="39">
        <f t="shared" si="14"/>
        <v>124423979</v>
      </c>
      <c r="W59" s="18">
        <f t="shared" si="14"/>
        <v>15477265</v>
      </c>
      <c r="X59" s="18">
        <f t="shared" si="14"/>
        <v>43541725</v>
      </c>
      <c r="Y59" s="18">
        <f t="shared" si="14"/>
        <v>40505090</v>
      </c>
      <c r="Z59" s="18">
        <f t="shared" si="14"/>
        <v>54329693</v>
      </c>
      <c r="AA59" s="18">
        <f t="shared" si="14"/>
        <v>0</v>
      </c>
      <c r="AB59" s="18">
        <f t="shared" si="14"/>
        <v>0</v>
      </c>
      <c r="AC59" s="18">
        <f t="shared" si="14"/>
        <v>17280000</v>
      </c>
      <c r="AD59" s="18">
        <f t="shared" si="14"/>
        <v>0</v>
      </c>
      <c r="AE59" s="18">
        <f t="shared" si="14"/>
        <v>18791675</v>
      </c>
      <c r="AF59" s="18">
        <f t="shared" si="14"/>
        <v>0</v>
      </c>
      <c r="AG59" s="18">
        <f t="shared" si="14"/>
        <v>0</v>
      </c>
      <c r="AH59" s="18">
        <f t="shared" si="14"/>
        <v>0</v>
      </c>
      <c r="AI59" s="18">
        <f t="shared" ref="AI59:BI59" si="15">SUM(AI57:AI58)</f>
        <v>23324195</v>
      </c>
      <c r="AJ59" s="18">
        <f t="shared" si="15"/>
        <v>0</v>
      </c>
      <c r="AK59" s="18">
        <f t="shared" si="15"/>
        <v>115614912</v>
      </c>
      <c r="AL59" s="18">
        <f t="shared" si="15"/>
        <v>46495063</v>
      </c>
      <c r="AM59" s="18">
        <f t="shared" si="15"/>
        <v>0</v>
      </c>
      <c r="AN59" s="18">
        <f t="shared" si="15"/>
        <v>28797344</v>
      </c>
      <c r="AO59" s="18">
        <f t="shared" si="15"/>
        <v>31221299</v>
      </c>
      <c r="AP59" s="18">
        <f t="shared" si="15"/>
        <v>22189038</v>
      </c>
      <c r="AQ59" s="18">
        <f t="shared" si="15"/>
        <v>34160901</v>
      </c>
      <c r="AR59" s="18">
        <f t="shared" si="15"/>
        <v>37928713</v>
      </c>
      <c r="AS59" s="18">
        <f t="shared" si="15"/>
        <v>25020862</v>
      </c>
      <c r="AT59" s="18">
        <f t="shared" si="15"/>
        <v>110382438</v>
      </c>
      <c r="AU59" s="18">
        <f t="shared" si="15"/>
        <v>29292870</v>
      </c>
      <c r="AV59" s="18">
        <f t="shared" si="15"/>
        <v>28854802</v>
      </c>
      <c r="AW59" s="18">
        <f t="shared" si="15"/>
        <v>31274293</v>
      </c>
      <c r="AX59" s="18">
        <f t="shared" si="15"/>
        <v>31486146</v>
      </c>
      <c r="AY59" s="18">
        <f t="shared" si="15"/>
        <v>100530551</v>
      </c>
      <c r="AZ59" s="18">
        <f t="shared" si="15"/>
        <v>78168810</v>
      </c>
      <c r="BA59" s="18">
        <f t="shared" si="15"/>
        <v>26473721</v>
      </c>
      <c r="BB59" s="18">
        <f t="shared" si="15"/>
        <v>123449522</v>
      </c>
      <c r="BC59" s="18">
        <f t="shared" si="15"/>
        <v>53423243</v>
      </c>
      <c r="BD59" s="18">
        <f t="shared" si="15"/>
        <v>41117690</v>
      </c>
      <c r="BE59" s="18">
        <f t="shared" si="15"/>
        <v>31400840</v>
      </c>
      <c r="BF59" s="18">
        <f t="shared" si="15"/>
        <v>0</v>
      </c>
      <c r="BG59" s="18">
        <f t="shared" si="15"/>
        <v>35505090</v>
      </c>
      <c r="BH59" s="18">
        <f t="shared" si="15"/>
        <v>30379197</v>
      </c>
      <c r="BI59" s="18">
        <f t="shared" si="15"/>
        <v>2840259524</v>
      </c>
      <c r="BJ59" s="1">
        <f t="shared" si="10"/>
        <v>2840259524</v>
      </c>
      <c r="BK59" s="1">
        <f t="shared" si="11"/>
        <v>0</v>
      </c>
    </row>
    <row r="60" spans="2:63">
      <c r="B60" s="8" t="s">
        <v>95</v>
      </c>
      <c r="C60" s="27">
        <f t="shared" ref="C60:AH60" si="16">SUM(C23)</f>
        <v>1749431</v>
      </c>
      <c r="D60" s="27">
        <f t="shared" si="16"/>
        <v>0</v>
      </c>
      <c r="E60" s="27">
        <f t="shared" si="16"/>
        <v>986707</v>
      </c>
      <c r="F60" s="27">
        <f t="shared" si="16"/>
        <v>2888870</v>
      </c>
      <c r="G60" s="27">
        <f t="shared" si="16"/>
        <v>1606853</v>
      </c>
      <c r="H60" s="27">
        <f t="shared" si="16"/>
        <v>2785094</v>
      </c>
      <c r="I60" s="27">
        <f t="shared" si="16"/>
        <v>1798450</v>
      </c>
      <c r="J60" s="27">
        <f t="shared" si="16"/>
        <v>1564576</v>
      </c>
      <c r="K60" s="27">
        <f t="shared" si="16"/>
        <v>1553948</v>
      </c>
      <c r="L60" s="27">
        <f t="shared" si="16"/>
        <v>0</v>
      </c>
      <c r="M60" s="27">
        <f t="shared" si="16"/>
        <v>2201578</v>
      </c>
      <c r="N60" s="27">
        <f t="shared" si="16"/>
        <v>1343394</v>
      </c>
      <c r="O60" s="27">
        <f t="shared" si="16"/>
        <v>454021</v>
      </c>
      <c r="P60" s="27">
        <f t="shared" si="16"/>
        <v>518697</v>
      </c>
      <c r="Q60" s="27">
        <f t="shared" si="16"/>
        <v>1130526</v>
      </c>
      <c r="R60" s="27">
        <f t="shared" si="16"/>
        <v>594978</v>
      </c>
      <c r="S60" s="27">
        <f t="shared" si="16"/>
        <v>509064</v>
      </c>
      <c r="T60" s="27">
        <f t="shared" si="16"/>
        <v>4872696</v>
      </c>
      <c r="U60" s="27">
        <f t="shared" si="16"/>
        <v>3373210</v>
      </c>
      <c r="V60" s="37">
        <f t="shared" si="16"/>
        <v>2237049</v>
      </c>
      <c r="W60" s="27">
        <f t="shared" si="16"/>
        <v>181806</v>
      </c>
      <c r="X60" s="27">
        <f t="shared" si="16"/>
        <v>1151623</v>
      </c>
      <c r="Y60" s="27">
        <f t="shared" si="16"/>
        <v>973995</v>
      </c>
      <c r="Z60" s="27">
        <f t="shared" si="16"/>
        <v>1405451</v>
      </c>
      <c r="AA60" s="27">
        <f t="shared" si="16"/>
        <v>0</v>
      </c>
      <c r="AB60" s="27">
        <f t="shared" si="16"/>
        <v>0</v>
      </c>
      <c r="AC60" s="27">
        <f t="shared" si="16"/>
        <v>864000</v>
      </c>
      <c r="AD60" s="27">
        <f t="shared" si="16"/>
        <v>0</v>
      </c>
      <c r="AE60" s="27">
        <f t="shared" si="16"/>
        <v>563551</v>
      </c>
      <c r="AF60" s="27">
        <f t="shared" si="16"/>
        <v>0</v>
      </c>
      <c r="AG60" s="27">
        <f t="shared" si="16"/>
        <v>0</v>
      </c>
      <c r="AH60" s="27">
        <f t="shared" si="16"/>
        <v>0</v>
      </c>
      <c r="AI60" s="27">
        <f t="shared" ref="AI60:BI60" si="17">SUM(AI23)</f>
        <v>0</v>
      </c>
      <c r="AJ60" s="27">
        <f t="shared" si="17"/>
        <v>0</v>
      </c>
      <c r="AK60" s="27">
        <f t="shared" si="17"/>
        <v>0</v>
      </c>
      <c r="AL60" s="27">
        <f t="shared" si="17"/>
        <v>1344688</v>
      </c>
      <c r="AM60" s="27">
        <f t="shared" si="17"/>
        <v>0</v>
      </c>
      <c r="AN60" s="27">
        <f t="shared" si="17"/>
        <v>849972</v>
      </c>
      <c r="AO60" s="27">
        <f t="shared" si="17"/>
        <v>908444</v>
      </c>
      <c r="AP60" s="27">
        <f t="shared" si="17"/>
        <v>654000</v>
      </c>
      <c r="AQ60" s="27">
        <f t="shared" si="17"/>
        <v>968970</v>
      </c>
      <c r="AR60" s="27">
        <f t="shared" si="17"/>
        <v>1040361</v>
      </c>
      <c r="AS60" s="27">
        <f t="shared" si="17"/>
        <v>684427</v>
      </c>
      <c r="AT60" s="27">
        <f t="shared" si="17"/>
        <v>3145636</v>
      </c>
      <c r="AU60" s="27">
        <f t="shared" si="17"/>
        <v>825237</v>
      </c>
      <c r="AV60" s="27">
        <f t="shared" si="17"/>
        <v>829862</v>
      </c>
      <c r="AW60" s="27">
        <f t="shared" si="17"/>
        <v>915208</v>
      </c>
      <c r="AX60" s="27">
        <f t="shared" si="17"/>
        <v>908681</v>
      </c>
      <c r="AY60" s="27">
        <f t="shared" si="17"/>
        <v>1399891</v>
      </c>
      <c r="AZ60" s="27">
        <f t="shared" si="17"/>
        <v>1139186</v>
      </c>
      <c r="BA60" s="27">
        <f t="shared" si="17"/>
        <v>384078</v>
      </c>
      <c r="BB60" s="27">
        <f t="shared" si="17"/>
        <v>1747890</v>
      </c>
      <c r="BC60" s="27">
        <f t="shared" si="17"/>
        <v>763681</v>
      </c>
      <c r="BD60" s="27">
        <f t="shared" si="17"/>
        <v>584854</v>
      </c>
      <c r="BE60" s="27">
        <f t="shared" si="17"/>
        <v>455866</v>
      </c>
      <c r="BF60" s="27">
        <f t="shared" si="17"/>
        <v>0</v>
      </c>
      <c r="BG60" s="27">
        <f t="shared" si="17"/>
        <v>1068000</v>
      </c>
      <c r="BH60" s="27">
        <f t="shared" si="17"/>
        <v>825968</v>
      </c>
      <c r="BI60" s="27">
        <f t="shared" si="17"/>
        <v>58754468</v>
      </c>
      <c r="BJ60" s="1">
        <f t="shared" si="10"/>
        <v>58754468</v>
      </c>
      <c r="BK60" s="1">
        <f t="shared" si="11"/>
        <v>0</v>
      </c>
    </row>
    <row r="61" spans="2:63">
      <c r="B61" s="9" t="s">
        <v>96</v>
      </c>
      <c r="C61" s="19">
        <f t="shared" ref="C61:AH61" si="18">SUM(C24)</f>
        <v>3900000</v>
      </c>
      <c r="D61" s="19">
        <f t="shared" si="18"/>
        <v>0</v>
      </c>
      <c r="E61" s="19">
        <f t="shared" si="18"/>
        <v>1953130</v>
      </c>
      <c r="F61" s="19">
        <f t="shared" si="18"/>
        <v>5371200</v>
      </c>
      <c r="G61" s="19">
        <f t="shared" si="18"/>
        <v>4932000</v>
      </c>
      <c r="H61" s="19">
        <f t="shared" si="18"/>
        <v>8220000</v>
      </c>
      <c r="I61" s="19">
        <f t="shared" si="18"/>
        <v>2713200</v>
      </c>
      <c r="J61" s="19">
        <f t="shared" si="18"/>
        <v>3093495</v>
      </c>
      <c r="K61" s="19">
        <f t="shared" si="18"/>
        <v>3180000</v>
      </c>
      <c r="L61" s="19">
        <f t="shared" si="18"/>
        <v>0</v>
      </c>
      <c r="M61" s="19">
        <f t="shared" si="18"/>
        <v>3672000</v>
      </c>
      <c r="N61" s="19">
        <f t="shared" si="18"/>
        <v>4998000</v>
      </c>
      <c r="O61" s="19">
        <f t="shared" si="18"/>
        <v>2280000</v>
      </c>
      <c r="P61" s="19">
        <f t="shared" si="18"/>
        <v>4502400</v>
      </c>
      <c r="Q61" s="19">
        <f t="shared" si="18"/>
        <v>4788000</v>
      </c>
      <c r="R61" s="19">
        <f t="shared" si="18"/>
        <v>1585800</v>
      </c>
      <c r="S61" s="19">
        <f t="shared" si="18"/>
        <v>1500000</v>
      </c>
      <c r="T61" s="19">
        <f t="shared" si="18"/>
        <v>2039999</v>
      </c>
      <c r="U61" s="19">
        <f t="shared" si="18"/>
        <v>19617900</v>
      </c>
      <c r="V61" s="40">
        <f t="shared" si="18"/>
        <v>14966490</v>
      </c>
      <c r="W61" s="19">
        <f t="shared" si="18"/>
        <v>600000</v>
      </c>
      <c r="X61" s="19">
        <f t="shared" si="18"/>
        <v>1104630</v>
      </c>
      <c r="Y61" s="19">
        <f t="shared" si="18"/>
        <v>1302600</v>
      </c>
      <c r="Z61" s="19">
        <f t="shared" si="18"/>
        <v>2864400</v>
      </c>
      <c r="AA61" s="19">
        <f t="shared" si="18"/>
        <v>0</v>
      </c>
      <c r="AB61" s="19">
        <f t="shared" si="18"/>
        <v>0</v>
      </c>
      <c r="AC61" s="19">
        <f t="shared" si="18"/>
        <v>793650</v>
      </c>
      <c r="AD61" s="19">
        <f t="shared" si="18"/>
        <v>0</v>
      </c>
      <c r="AE61" s="19">
        <f t="shared" si="18"/>
        <v>1308000</v>
      </c>
      <c r="AF61" s="19">
        <f t="shared" si="18"/>
        <v>0</v>
      </c>
      <c r="AG61" s="19">
        <f t="shared" si="18"/>
        <v>0</v>
      </c>
      <c r="AH61" s="19">
        <f t="shared" si="18"/>
        <v>0</v>
      </c>
      <c r="AI61" s="19">
        <f t="shared" ref="AI61:BI61" si="19">SUM(AI24)</f>
        <v>743796</v>
      </c>
      <c r="AJ61" s="19">
        <f t="shared" si="19"/>
        <v>0</v>
      </c>
      <c r="AK61" s="19">
        <f t="shared" si="19"/>
        <v>3180000</v>
      </c>
      <c r="AL61" s="19">
        <f t="shared" si="19"/>
        <v>1567230</v>
      </c>
      <c r="AM61" s="19">
        <f t="shared" si="19"/>
        <v>0</v>
      </c>
      <c r="AN61" s="19">
        <f t="shared" si="19"/>
        <v>1161000</v>
      </c>
      <c r="AO61" s="19">
        <f t="shared" si="19"/>
        <v>1386000</v>
      </c>
      <c r="AP61" s="19">
        <f t="shared" si="19"/>
        <v>851302</v>
      </c>
      <c r="AQ61" s="19">
        <f t="shared" si="19"/>
        <v>1547400</v>
      </c>
      <c r="AR61" s="19">
        <f t="shared" si="19"/>
        <v>1589304</v>
      </c>
      <c r="AS61" s="19">
        <f t="shared" si="19"/>
        <v>1362000</v>
      </c>
      <c r="AT61" s="19">
        <f t="shared" si="19"/>
        <v>4825548</v>
      </c>
      <c r="AU61" s="19">
        <f t="shared" si="19"/>
        <v>1248000</v>
      </c>
      <c r="AV61" s="19">
        <f t="shared" si="19"/>
        <v>1338000</v>
      </c>
      <c r="AW61" s="19">
        <f t="shared" si="19"/>
        <v>1461000</v>
      </c>
      <c r="AX61" s="19">
        <f t="shared" si="19"/>
        <v>1320000</v>
      </c>
      <c r="AY61" s="19">
        <f t="shared" si="19"/>
        <v>4200000</v>
      </c>
      <c r="AZ61" s="19">
        <f t="shared" si="19"/>
        <v>3394998</v>
      </c>
      <c r="BA61" s="19">
        <f t="shared" si="19"/>
        <v>1309002</v>
      </c>
      <c r="BB61" s="19">
        <f t="shared" si="19"/>
        <v>13452000</v>
      </c>
      <c r="BC61" s="19">
        <f t="shared" si="19"/>
        <v>2132880</v>
      </c>
      <c r="BD61" s="19">
        <f t="shared" si="19"/>
        <v>1170000</v>
      </c>
      <c r="BE61" s="19">
        <f t="shared" si="19"/>
        <v>1410000</v>
      </c>
      <c r="BF61" s="19">
        <f t="shared" si="19"/>
        <v>0</v>
      </c>
      <c r="BG61" s="19">
        <f t="shared" si="19"/>
        <v>1440000</v>
      </c>
      <c r="BH61" s="19">
        <f t="shared" si="19"/>
        <v>2165000</v>
      </c>
      <c r="BI61" s="19">
        <f t="shared" si="19"/>
        <v>155541354</v>
      </c>
      <c r="BJ61" s="1">
        <f t="shared" si="10"/>
        <v>155541354</v>
      </c>
      <c r="BK61" s="1">
        <f t="shared" si="11"/>
        <v>0</v>
      </c>
    </row>
    <row r="62" spans="2:63">
      <c r="B62" s="9" t="s">
        <v>97</v>
      </c>
      <c r="C62" s="19">
        <f t="shared" ref="C62:AH62" si="20">SUM(C29)</f>
        <v>4761829</v>
      </c>
      <c r="D62" s="19">
        <f t="shared" si="20"/>
        <v>0</v>
      </c>
      <c r="E62" s="19">
        <f t="shared" si="20"/>
        <v>3337437</v>
      </c>
      <c r="F62" s="19">
        <f t="shared" si="20"/>
        <v>7138101</v>
      </c>
      <c r="G62" s="19">
        <f t="shared" si="20"/>
        <v>5102112</v>
      </c>
      <c r="H62" s="19">
        <f t="shared" si="20"/>
        <v>6065440</v>
      </c>
      <c r="I62" s="19">
        <f t="shared" si="20"/>
        <v>6607502</v>
      </c>
      <c r="J62" s="19">
        <f t="shared" si="20"/>
        <v>7436997</v>
      </c>
      <c r="K62" s="19">
        <f t="shared" si="20"/>
        <v>2533652</v>
      </c>
      <c r="L62" s="19">
        <f t="shared" si="20"/>
        <v>5210282</v>
      </c>
      <c r="M62" s="19">
        <f t="shared" si="20"/>
        <v>5080676</v>
      </c>
      <c r="N62" s="19">
        <f t="shared" si="20"/>
        <v>8486934</v>
      </c>
      <c r="O62" s="19">
        <f t="shared" si="20"/>
        <v>2827600</v>
      </c>
      <c r="P62" s="19">
        <f t="shared" si="20"/>
        <v>3897397</v>
      </c>
      <c r="Q62" s="19">
        <f t="shared" si="20"/>
        <v>6879921</v>
      </c>
      <c r="R62" s="19">
        <f t="shared" si="20"/>
        <v>2384597</v>
      </c>
      <c r="S62" s="19">
        <f t="shared" si="20"/>
        <v>2724896</v>
      </c>
      <c r="T62" s="19">
        <f t="shared" si="20"/>
        <v>5434093</v>
      </c>
      <c r="U62" s="19">
        <f t="shared" si="20"/>
        <v>14860000</v>
      </c>
      <c r="V62" s="40">
        <f t="shared" si="20"/>
        <v>7912252</v>
      </c>
      <c r="W62" s="19">
        <f t="shared" si="20"/>
        <v>813169</v>
      </c>
      <c r="X62" s="19">
        <f t="shared" si="20"/>
        <v>3769263</v>
      </c>
      <c r="Y62" s="19">
        <f t="shared" si="20"/>
        <v>2202400</v>
      </c>
      <c r="Z62" s="19">
        <f t="shared" si="20"/>
        <v>2688949</v>
      </c>
      <c r="AA62" s="19">
        <f t="shared" si="20"/>
        <v>0</v>
      </c>
      <c r="AB62" s="19">
        <f t="shared" si="20"/>
        <v>0</v>
      </c>
      <c r="AC62" s="19">
        <f t="shared" si="20"/>
        <v>401847</v>
      </c>
      <c r="AD62" s="19">
        <f t="shared" si="20"/>
        <v>0</v>
      </c>
      <c r="AE62" s="19">
        <f t="shared" si="20"/>
        <v>1083872</v>
      </c>
      <c r="AF62" s="19">
        <f t="shared" si="20"/>
        <v>0</v>
      </c>
      <c r="AG62" s="19">
        <f t="shared" si="20"/>
        <v>0</v>
      </c>
      <c r="AH62" s="19">
        <f t="shared" si="20"/>
        <v>0</v>
      </c>
      <c r="AI62" s="19">
        <f t="shared" ref="AI62:BI62" si="21">SUM(AI29)</f>
        <v>1373903</v>
      </c>
      <c r="AJ62" s="19">
        <f t="shared" si="21"/>
        <v>0</v>
      </c>
      <c r="AK62" s="19">
        <f t="shared" si="21"/>
        <v>5181935</v>
      </c>
      <c r="AL62" s="19">
        <f t="shared" si="21"/>
        <v>1944835</v>
      </c>
      <c r="AM62" s="19">
        <f t="shared" si="21"/>
        <v>0</v>
      </c>
      <c r="AN62" s="19">
        <f t="shared" si="21"/>
        <v>2106637</v>
      </c>
      <c r="AO62" s="19">
        <f t="shared" si="21"/>
        <v>1892621</v>
      </c>
      <c r="AP62" s="19">
        <f t="shared" si="21"/>
        <v>986995</v>
      </c>
      <c r="AQ62" s="19">
        <f t="shared" si="21"/>
        <v>1683097</v>
      </c>
      <c r="AR62" s="19">
        <f t="shared" si="21"/>
        <v>1951408</v>
      </c>
      <c r="AS62" s="19">
        <f t="shared" si="21"/>
        <v>1340083</v>
      </c>
      <c r="AT62" s="19">
        <f t="shared" si="21"/>
        <v>4288168</v>
      </c>
      <c r="AU62" s="19">
        <f t="shared" si="21"/>
        <v>1627800</v>
      </c>
      <c r="AV62" s="19">
        <f t="shared" si="21"/>
        <v>1461829</v>
      </c>
      <c r="AW62" s="19">
        <f t="shared" si="21"/>
        <v>1213100</v>
      </c>
      <c r="AX62" s="19">
        <f t="shared" si="21"/>
        <v>1560700</v>
      </c>
      <c r="AY62" s="19">
        <f t="shared" si="21"/>
        <v>4667428</v>
      </c>
      <c r="AZ62" s="19">
        <f t="shared" si="21"/>
        <v>3363718</v>
      </c>
      <c r="BA62" s="19">
        <f t="shared" si="21"/>
        <v>1799300</v>
      </c>
      <c r="BB62" s="19">
        <f t="shared" si="21"/>
        <v>12278000</v>
      </c>
      <c r="BC62" s="19">
        <f t="shared" si="21"/>
        <v>3888131</v>
      </c>
      <c r="BD62" s="19">
        <f t="shared" si="21"/>
        <v>3383500</v>
      </c>
      <c r="BE62" s="19">
        <f t="shared" si="21"/>
        <v>1441879</v>
      </c>
      <c r="BF62" s="19">
        <f t="shared" si="21"/>
        <v>0</v>
      </c>
      <c r="BG62" s="19">
        <f t="shared" si="21"/>
        <v>1255700</v>
      </c>
      <c r="BH62" s="19">
        <f t="shared" si="21"/>
        <v>3768700</v>
      </c>
      <c r="BI62" s="19">
        <f t="shared" si="21"/>
        <v>184100685</v>
      </c>
      <c r="BJ62" s="1">
        <f t="shared" si="10"/>
        <v>184100685</v>
      </c>
      <c r="BK62" s="1">
        <f t="shared" si="11"/>
        <v>0</v>
      </c>
    </row>
    <row r="63" spans="2:63">
      <c r="B63" s="9" t="s">
        <v>98</v>
      </c>
      <c r="C63" s="19">
        <f t="shared" ref="C63:AH63" si="22">SUM(C30,C32)</f>
        <v>1060500</v>
      </c>
      <c r="D63" s="19">
        <f t="shared" si="22"/>
        <v>0</v>
      </c>
      <c r="E63" s="19">
        <f t="shared" si="22"/>
        <v>40000</v>
      </c>
      <c r="F63" s="19">
        <f t="shared" si="22"/>
        <v>209327</v>
      </c>
      <c r="G63" s="19">
        <f t="shared" si="22"/>
        <v>990730</v>
      </c>
      <c r="H63" s="19">
        <f t="shared" si="22"/>
        <v>363500</v>
      </c>
      <c r="I63" s="19">
        <f t="shared" si="22"/>
        <v>640840</v>
      </c>
      <c r="J63" s="19">
        <f t="shared" si="22"/>
        <v>2575080</v>
      </c>
      <c r="K63" s="19">
        <f t="shared" si="22"/>
        <v>607688</v>
      </c>
      <c r="L63" s="19">
        <f t="shared" si="22"/>
        <v>404000</v>
      </c>
      <c r="M63" s="19">
        <f t="shared" si="22"/>
        <v>547000</v>
      </c>
      <c r="N63" s="19">
        <f t="shared" si="22"/>
        <v>1350400</v>
      </c>
      <c r="O63" s="19">
        <f t="shared" si="22"/>
        <v>54300</v>
      </c>
      <c r="P63" s="19">
        <f t="shared" si="22"/>
        <v>0</v>
      </c>
      <c r="Q63" s="19">
        <f t="shared" si="22"/>
        <v>5233000</v>
      </c>
      <c r="R63" s="19">
        <f t="shared" si="22"/>
        <v>609000</v>
      </c>
      <c r="S63" s="19">
        <f t="shared" si="22"/>
        <v>875571</v>
      </c>
      <c r="T63" s="19">
        <f t="shared" si="22"/>
        <v>2920000</v>
      </c>
      <c r="U63" s="19">
        <f t="shared" si="22"/>
        <v>15469000</v>
      </c>
      <c r="V63" s="40">
        <f t="shared" si="22"/>
        <v>0</v>
      </c>
      <c r="W63" s="19">
        <f t="shared" si="22"/>
        <v>60000</v>
      </c>
      <c r="X63" s="19">
        <f t="shared" si="22"/>
        <v>811900</v>
      </c>
      <c r="Y63" s="19">
        <f t="shared" si="22"/>
        <v>388000</v>
      </c>
      <c r="Z63" s="19">
        <f t="shared" si="22"/>
        <v>663300</v>
      </c>
      <c r="AA63" s="19">
        <f t="shared" si="22"/>
        <v>0</v>
      </c>
      <c r="AB63" s="19">
        <f t="shared" si="22"/>
        <v>0</v>
      </c>
      <c r="AC63" s="19">
        <f t="shared" si="22"/>
        <v>13500</v>
      </c>
      <c r="AD63" s="19">
        <f t="shared" si="22"/>
        <v>0</v>
      </c>
      <c r="AE63" s="19">
        <f t="shared" si="22"/>
        <v>588979</v>
      </c>
      <c r="AF63" s="19">
        <f t="shared" si="22"/>
        <v>0</v>
      </c>
      <c r="AG63" s="19">
        <f t="shared" si="22"/>
        <v>0</v>
      </c>
      <c r="AH63" s="19">
        <f t="shared" si="22"/>
        <v>0</v>
      </c>
      <c r="AI63" s="19">
        <f t="shared" ref="AI63:BI63" si="23">SUM(AI30,AI32)</f>
        <v>247411</v>
      </c>
      <c r="AJ63" s="19">
        <f t="shared" si="23"/>
        <v>0</v>
      </c>
      <c r="AK63" s="19">
        <f t="shared" si="23"/>
        <v>2096625</v>
      </c>
      <c r="AL63" s="19">
        <f t="shared" si="23"/>
        <v>433996</v>
      </c>
      <c r="AM63" s="19">
        <f t="shared" si="23"/>
        <v>0</v>
      </c>
      <c r="AN63" s="19">
        <f t="shared" si="23"/>
        <v>1717163</v>
      </c>
      <c r="AO63" s="19">
        <f t="shared" si="23"/>
        <v>837809</v>
      </c>
      <c r="AP63" s="19">
        <f t="shared" si="23"/>
        <v>200650</v>
      </c>
      <c r="AQ63" s="19">
        <f t="shared" si="23"/>
        <v>672065</v>
      </c>
      <c r="AR63" s="19">
        <f t="shared" si="23"/>
        <v>460236</v>
      </c>
      <c r="AS63" s="19">
        <f t="shared" si="23"/>
        <v>280160</v>
      </c>
      <c r="AT63" s="19">
        <f t="shared" si="23"/>
        <v>2661668</v>
      </c>
      <c r="AU63" s="19">
        <f t="shared" si="23"/>
        <v>439718</v>
      </c>
      <c r="AV63" s="19">
        <f t="shared" si="23"/>
        <v>534683</v>
      </c>
      <c r="AW63" s="19">
        <f t="shared" si="23"/>
        <v>792288</v>
      </c>
      <c r="AX63" s="19">
        <f t="shared" si="23"/>
        <v>625094</v>
      </c>
      <c r="AY63" s="19">
        <f t="shared" si="23"/>
        <v>515574</v>
      </c>
      <c r="AZ63" s="19">
        <f t="shared" si="23"/>
        <v>1106230</v>
      </c>
      <c r="BA63" s="19">
        <f t="shared" si="23"/>
        <v>1108538</v>
      </c>
      <c r="BB63" s="19">
        <f t="shared" si="23"/>
        <v>13683994</v>
      </c>
      <c r="BC63" s="19">
        <f t="shared" si="23"/>
        <v>740193</v>
      </c>
      <c r="BD63" s="19">
        <f t="shared" si="23"/>
        <v>2677792</v>
      </c>
      <c r="BE63" s="19">
        <f t="shared" si="23"/>
        <v>359975</v>
      </c>
      <c r="BF63" s="19">
        <f t="shared" si="23"/>
        <v>0</v>
      </c>
      <c r="BG63" s="19">
        <f t="shared" si="23"/>
        <v>0</v>
      </c>
      <c r="BH63" s="19">
        <f t="shared" si="23"/>
        <v>6582042</v>
      </c>
      <c r="BI63" s="19">
        <f t="shared" si="23"/>
        <v>75249519</v>
      </c>
      <c r="BJ63" s="1">
        <f t="shared" si="10"/>
        <v>75249519</v>
      </c>
      <c r="BK63" s="1">
        <f t="shared" si="11"/>
        <v>0</v>
      </c>
    </row>
    <row r="64" spans="2:63">
      <c r="B64" s="6" t="s">
        <v>99</v>
      </c>
      <c r="C64" s="27">
        <f t="shared" ref="C64:AH64" si="24">SUM(C25:C28,C33:C34,C36:C39,C41,C31)</f>
        <v>4720680</v>
      </c>
      <c r="D64" s="27">
        <f t="shared" si="24"/>
        <v>0</v>
      </c>
      <c r="E64" s="27">
        <f t="shared" si="24"/>
        <v>4256935</v>
      </c>
      <c r="F64" s="27">
        <f t="shared" si="24"/>
        <v>11303036</v>
      </c>
      <c r="G64" s="27">
        <f t="shared" si="24"/>
        <v>5785577</v>
      </c>
      <c r="H64" s="27">
        <f t="shared" si="24"/>
        <v>11928560</v>
      </c>
      <c r="I64" s="27">
        <f t="shared" si="24"/>
        <v>6730573</v>
      </c>
      <c r="J64" s="27">
        <f t="shared" si="24"/>
        <v>8658302</v>
      </c>
      <c r="K64" s="27">
        <f t="shared" si="24"/>
        <v>10758247</v>
      </c>
      <c r="L64" s="27">
        <f t="shared" si="24"/>
        <v>168187</v>
      </c>
      <c r="M64" s="27">
        <f t="shared" si="24"/>
        <v>6932447</v>
      </c>
      <c r="N64" s="27">
        <f t="shared" si="24"/>
        <v>6182498</v>
      </c>
      <c r="O64" s="27">
        <f t="shared" si="24"/>
        <v>2821689</v>
      </c>
      <c r="P64" s="27">
        <f t="shared" si="24"/>
        <v>786157</v>
      </c>
      <c r="Q64" s="27">
        <f t="shared" si="24"/>
        <v>8582273</v>
      </c>
      <c r="R64" s="27">
        <f t="shared" si="24"/>
        <v>3684347</v>
      </c>
      <c r="S64" s="27">
        <f t="shared" si="24"/>
        <v>3057288</v>
      </c>
      <c r="T64" s="27">
        <f t="shared" si="24"/>
        <v>8517529</v>
      </c>
      <c r="U64" s="27">
        <f t="shared" si="24"/>
        <v>22934182</v>
      </c>
      <c r="V64" s="37">
        <f t="shared" si="24"/>
        <v>9933468</v>
      </c>
      <c r="W64" s="27">
        <f t="shared" si="24"/>
        <v>1429563</v>
      </c>
      <c r="X64" s="27">
        <f t="shared" si="24"/>
        <v>2961985</v>
      </c>
      <c r="Y64" s="27">
        <f t="shared" si="24"/>
        <v>4789217</v>
      </c>
      <c r="Z64" s="27">
        <f t="shared" si="24"/>
        <v>8771987</v>
      </c>
      <c r="AA64" s="27">
        <f t="shared" si="24"/>
        <v>0</v>
      </c>
      <c r="AB64" s="27">
        <f t="shared" si="24"/>
        <v>0</v>
      </c>
      <c r="AC64" s="27">
        <f t="shared" si="24"/>
        <v>424878</v>
      </c>
      <c r="AD64" s="27">
        <f t="shared" si="24"/>
        <v>0</v>
      </c>
      <c r="AE64" s="27">
        <f t="shared" si="24"/>
        <v>1323079</v>
      </c>
      <c r="AF64" s="27">
        <f t="shared" si="24"/>
        <v>0</v>
      </c>
      <c r="AG64" s="27">
        <f t="shared" si="24"/>
        <v>0</v>
      </c>
      <c r="AH64" s="27">
        <f t="shared" si="24"/>
        <v>0</v>
      </c>
      <c r="AI64" s="27">
        <f t="shared" ref="AI64:BI64" si="25">SUM(AI25:AI28,AI33:AI34,AI36:AI39,AI41,AI31)</f>
        <v>867137</v>
      </c>
      <c r="AJ64" s="27">
        <f t="shared" si="25"/>
        <v>0</v>
      </c>
      <c r="AK64" s="27">
        <f t="shared" si="25"/>
        <v>3652141</v>
      </c>
      <c r="AL64" s="27">
        <f t="shared" si="25"/>
        <v>2553998</v>
      </c>
      <c r="AM64" s="27">
        <f t="shared" si="25"/>
        <v>0</v>
      </c>
      <c r="AN64" s="27">
        <f t="shared" si="25"/>
        <v>1609427</v>
      </c>
      <c r="AO64" s="27">
        <f t="shared" si="25"/>
        <v>2947214</v>
      </c>
      <c r="AP64" s="27">
        <f t="shared" si="25"/>
        <v>1235474</v>
      </c>
      <c r="AQ64" s="27">
        <f t="shared" si="25"/>
        <v>2238019</v>
      </c>
      <c r="AR64" s="27">
        <f t="shared" si="25"/>
        <v>3600203</v>
      </c>
      <c r="AS64" s="27">
        <f t="shared" si="25"/>
        <v>2620700</v>
      </c>
      <c r="AT64" s="27">
        <f t="shared" si="25"/>
        <v>6415913</v>
      </c>
      <c r="AU64" s="27">
        <f t="shared" si="25"/>
        <v>1414389</v>
      </c>
      <c r="AV64" s="27">
        <f t="shared" si="25"/>
        <v>3255700</v>
      </c>
      <c r="AW64" s="27">
        <f t="shared" si="25"/>
        <v>747550</v>
      </c>
      <c r="AX64" s="27">
        <f t="shared" si="25"/>
        <v>1169719</v>
      </c>
      <c r="AY64" s="27">
        <f t="shared" si="25"/>
        <v>5657767</v>
      </c>
      <c r="AZ64" s="27">
        <f t="shared" si="25"/>
        <v>3680699</v>
      </c>
      <c r="BA64" s="27">
        <f t="shared" si="25"/>
        <v>1695833</v>
      </c>
      <c r="BB64" s="27">
        <f t="shared" si="25"/>
        <v>4333787</v>
      </c>
      <c r="BC64" s="27">
        <f t="shared" si="25"/>
        <v>1859790</v>
      </c>
      <c r="BD64" s="27">
        <f t="shared" si="25"/>
        <v>2551462</v>
      </c>
      <c r="BE64" s="27">
        <f t="shared" si="25"/>
        <v>1297527</v>
      </c>
      <c r="BF64" s="27">
        <f t="shared" si="25"/>
        <v>0</v>
      </c>
      <c r="BG64" s="27">
        <f t="shared" si="25"/>
        <v>963253</v>
      </c>
      <c r="BH64" s="27">
        <f t="shared" si="25"/>
        <v>1473735</v>
      </c>
      <c r="BI64" s="27">
        <f t="shared" si="25"/>
        <v>215284121</v>
      </c>
      <c r="BJ64" s="1">
        <f t="shared" si="10"/>
        <v>215284121</v>
      </c>
      <c r="BK64" s="1">
        <f t="shared" si="11"/>
        <v>0</v>
      </c>
    </row>
    <row r="65" spans="2:63">
      <c r="B65" s="25" t="s">
        <v>130</v>
      </c>
      <c r="C65" s="18">
        <f t="shared" ref="C65:AH65" si="26">SUM(C60:C64)</f>
        <v>16192440</v>
      </c>
      <c r="D65" s="18">
        <f t="shared" si="26"/>
        <v>0</v>
      </c>
      <c r="E65" s="18">
        <f t="shared" si="26"/>
        <v>10574209</v>
      </c>
      <c r="F65" s="18">
        <f t="shared" si="26"/>
        <v>26910534</v>
      </c>
      <c r="G65" s="18">
        <f t="shared" si="26"/>
        <v>18417272</v>
      </c>
      <c r="H65" s="18">
        <f t="shared" si="26"/>
        <v>29362594</v>
      </c>
      <c r="I65" s="18">
        <f t="shared" si="26"/>
        <v>18490565</v>
      </c>
      <c r="J65" s="18">
        <f t="shared" si="26"/>
        <v>23328450</v>
      </c>
      <c r="K65" s="18">
        <f t="shared" si="26"/>
        <v>18633535</v>
      </c>
      <c r="L65" s="18">
        <f t="shared" si="26"/>
        <v>5782469</v>
      </c>
      <c r="M65" s="18">
        <f t="shared" si="26"/>
        <v>18433701</v>
      </c>
      <c r="N65" s="18">
        <f t="shared" si="26"/>
        <v>22361226</v>
      </c>
      <c r="O65" s="18">
        <f t="shared" si="26"/>
        <v>8437610</v>
      </c>
      <c r="P65" s="18">
        <f t="shared" si="26"/>
        <v>9704651</v>
      </c>
      <c r="Q65" s="18">
        <f t="shared" si="26"/>
        <v>26613720</v>
      </c>
      <c r="R65" s="18">
        <f t="shared" si="26"/>
        <v>8858722</v>
      </c>
      <c r="S65" s="18">
        <f t="shared" si="26"/>
        <v>8666819</v>
      </c>
      <c r="T65" s="18">
        <f t="shared" si="26"/>
        <v>23784317</v>
      </c>
      <c r="U65" s="18">
        <f t="shared" si="26"/>
        <v>76254292</v>
      </c>
      <c r="V65" s="39">
        <f t="shared" si="26"/>
        <v>35049259</v>
      </c>
      <c r="W65" s="18">
        <f t="shared" si="26"/>
        <v>3084538</v>
      </c>
      <c r="X65" s="18">
        <f t="shared" si="26"/>
        <v>9799401</v>
      </c>
      <c r="Y65" s="18">
        <f t="shared" si="26"/>
        <v>9656212</v>
      </c>
      <c r="Z65" s="18">
        <f t="shared" si="26"/>
        <v>16394087</v>
      </c>
      <c r="AA65" s="18">
        <f t="shared" si="26"/>
        <v>0</v>
      </c>
      <c r="AB65" s="18">
        <f t="shared" si="26"/>
        <v>0</v>
      </c>
      <c r="AC65" s="18">
        <f t="shared" si="26"/>
        <v>2497875</v>
      </c>
      <c r="AD65" s="18">
        <f t="shared" si="26"/>
        <v>0</v>
      </c>
      <c r="AE65" s="18">
        <f t="shared" si="26"/>
        <v>4867481</v>
      </c>
      <c r="AF65" s="18">
        <f t="shared" si="26"/>
        <v>0</v>
      </c>
      <c r="AG65" s="18">
        <f t="shared" si="26"/>
        <v>0</v>
      </c>
      <c r="AH65" s="18">
        <f t="shared" si="26"/>
        <v>0</v>
      </c>
      <c r="AI65" s="18">
        <f t="shared" ref="AI65:BI65" si="27">SUM(AI60:AI64)</f>
        <v>3232247</v>
      </c>
      <c r="AJ65" s="18">
        <f t="shared" si="27"/>
        <v>0</v>
      </c>
      <c r="AK65" s="18">
        <f t="shared" si="27"/>
        <v>14110701</v>
      </c>
      <c r="AL65" s="18">
        <f t="shared" si="27"/>
        <v>7844747</v>
      </c>
      <c r="AM65" s="18">
        <f t="shared" si="27"/>
        <v>0</v>
      </c>
      <c r="AN65" s="18">
        <f t="shared" si="27"/>
        <v>7444199</v>
      </c>
      <c r="AO65" s="18">
        <f t="shared" si="27"/>
        <v>7972088</v>
      </c>
      <c r="AP65" s="18">
        <f t="shared" si="27"/>
        <v>3928421</v>
      </c>
      <c r="AQ65" s="18">
        <f t="shared" si="27"/>
        <v>7109551</v>
      </c>
      <c r="AR65" s="18">
        <f t="shared" si="27"/>
        <v>8641512</v>
      </c>
      <c r="AS65" s="18">
        <f t="shared" si="27"/>
        <v>6287370</v>
      </c>
      <c r="AT65" s="18">
        <f t="shared" si="27"/>
        <v>21336933</v>
      </c>
      <c r="AU65" s="18">
        <f t="shared" si="27"/>
        <v>5555144</v>
      </c>
      <c r="AV65" s="18">
        <f t="shared" si="27"/>
        <v>7420074</v>
      </c>
      <c r="AW65" s="18">
        <f t="shared" si="27"/>
        <v>5129146</v>
      </c>
      <c r="AX65" s="18">
        <f t="shared" si="27"/>
        <v>5584194</v>
      </c>
      <c r="AY65" s="18">
        <f t="shared" si="27"/>
        <v>16440660</v>
      </c>
      <c r="AZ65" s="18">
        <f t="shared" si="27"/>
        <v>12684831</v>
      </c>
      <c r="BA65" s="18">
        <f t="shared" si="27"/>
        <v>6296751</v>
      </c>
      <c r="BB65" s="18">
        <f t="shared" si="27"/>
        <v>45495671</v>
      </c>
      <c r="BC65" s="18">
        <f t="shared" si="27"/>
        <v>9384675</v>
      </c>
      <c r="BD65" s="18">
        <f t="shared" si="27"/>
        <v>10367608</v>
      </c>
      <c r="BE65" s="18">
        <f t="shared" si="27"/>
        <v>4965247</v>
      </c>
      <c r="BF65" s="18">
        <f t="shared" si="27"/>
        <v>0</v>
      </c>
      <c r="BG65" s="18">
        <f t="shared" si="27"/>
        <v>4726953</v>
      </c>
      <c r="BH65" s="18">
        <f t="shared" si="27"/>
        <v>14815445</v>
      </c>
      <c r="BI65" s="18">
        <f t="shared" si="27"/>
        <v>688930147</v>
      </c>
      <c r="BJ65" s="1">
        <f t="shared" si="10"/>
        <v>688930147</v>
      </c>
      <c r="BK65" s="1">
        <f t="shared" si="11"/>
        <v>0</v>
      </c>
    </row>
    <row r="66" spans="2:63">
      <c r="B66" s="25" t="s">
        <v>104</v>
      </c>
      <c r="C66" s="18">
        <f t="shared" ref="C66:AH66" si="28">SUM(C59-C65)</f>
        <v>44755097</v>
      </c>
      <c r="D66" s="18">
        <f t="shared" si="28"/>
        <v>0</v>
      </c>
      <c r="E66" s="18">
        <f t="shared" si="28"/>
        <v>26840873</v>
      </c>
      <c r="F66" s="18">
        <f t="shared" si="28"/>
        <v>89992869</v>
      </c>
      <c r="G66" s="18">
        <f t="shared" si="28"/>
        <v>42840473</v>
      </c>
      <c r="H66" s="18">
        <f t="shared" si="28"/>
        <v>71581282</v>
      </c>
      <c r="I66" s="18">
        <f t="shared" si="28"/>
        <v>44642033</v>
      </c>
      <c r="J66" s="18">
        <f t="shared" si="28"/>
        <v>67515705</v>
      </c>
      <c r="K66" s="18">
        <f t="shared" si="28"/>
        <v>42052779</v>
      </c>
      <c r="L66" s="18">
        <f t="shared" si="28"/>
        <v>45539611</v>
      </c>
      <c r="M66" s="18">
        <f t="shared" si="28"/>
        <v>59275838</v>
      </c>
      <c r="N66" s="18">
        <f t="shared" si="28"/>
        <v>57268880</v>
      </c>
      <c r="O66" s="18">
        <f t="shared" si="28"/>
        <v>26595688</v>
      </c>
      <c r="P66" s="18">
        <f t="shared" si="28"/>
        <v>26041249</v>
      </c>
      <c r="Q66" s="18">
        <f t="shared" si="28"/>
        <v>56492299</v>
      </c>
      <c r="R66" s="18">
        <f t="shared" si="28"/>
        <v>33326195</v>
      </c>
      <c r="S66" s="18">
        <f t="shared" si="28"/>
        <v>28325608</v>
      </c>
      <c r="T66" s="18">
        <f t="shared" si="28"/>
        <v>106289704</v>
      </c>
      <c r="U66" s="18">
        <f t="shared" si="28"/>
        <v>169235248</v>
      </c>
      <c r="V66" s="39">
        <f t="shared" si="28"/>
        <v>89374720</v>
      </c>
      <c r="W66" s="18">
        <f t="shared" si="28"/>
        <v>12392727</v>
      </c>
      <c r="X66" s="18">
        <f t="shared" si="28"/>
        <v>33742324</v>
      </c>
      <c r="Y66" s="18">
        <f t="shared" si="28"/>
        <v>30848878</v>
      </c>
      <c r="Z66" s="18">
        <f t="shared" si="28"/>
        <v>37935606</v>
      </c>
      <c r="AA66" s="18">
        <f t="shared" si="28"/>
        <v>0</v>
      </c>
      <c r="AB66" s="18">
        <f t="shared" si="28"/>
        <v>0</v>
      </c>
      <c r="AC66" s="18">
        <f t="shared" si="28"/>
        <v>14782125</v>
      </c>
      <c r="AD66" s="18">
        <f t="shared" si="28"/>
        <v>0</v>
      </c>
      <c r="AE66" s="18">
        <f t="shared" si="28"/>
        <v>13924194</v>
      </c>
      <c r="AF66" s="18">
        <f t="shared" si="28"/>
        <v>0</v>
      </c>
      <c r="AG66" s="18">
        <f t="shared" si="28"/>
        <v>0</v>
      </c>
      <c r="AH66" s="18">
        <f t="shared" si="28"/>
        <v>0</v>
      </c>
      <c r="AI66" s="18">
        <f t="shared" ref="AI66:BI66" si="29">SUM(AI59-AI65)</f>
        <v>20091948</v>
      </c>
      <c r="AJ66" s="18">
        <f t="shared" si="29"/>
        <v>0</v>
      </c>
      <c r="AK66" s="18">
        <f t="shared" si="29"/>
        <v>101504211</v>
      </c>
      <c r="AL66" s="18">
        <f t="shared" si="29"/>
        <v>38650316</v>
      </c>
      <c r="AM66" s="18">
        <f t="shared" si="29"/>
        <v>0</v>
      </c>
      <c r="AN66" s="18">
        <f t="shared" si="29"/>
        <v>21353145</v>
      </c>
      <c r="AO66" s="18">
        <f t="shared" si="29"/>
        <v>23249211</v>
      </c>
      <c r="AP66" s="18">
        <f t="shared" si="29"/>
        <v>18260617</v>
      </c>
      <c r="AQ66" s="18">
        <f t="shared" si="29"/>
        <v>27051350</v>
      </c>
      <c r="AR66" s="18">
        <f t="shared" si="29"/>
        <v>29287201</v>
      </c>
      <c r="AS66" s="18">
        <f t="shared" si="29"/>
        <v>18733492</v>
      </c>
      <c r="AT66" s="18">
        <f t="shared" si="29"/>
        <v>89045505</v>
      </c>
      <c r="AU66" s="18">
        <f t="shared" si="29"/>
        <v>23737726</v>
      </c>
      <c r="AV66" s="18">
        <f t="shared" si="29"/>
        <v>21434728</v>
      </c>
      <c r="AW66" s="18">
        <f t="shared" si="29"/>
        <v>26145147</v>
      </c>
      <c r="AX66" s="18">
        <f t="shared" si="29"/>
        <v>25901952</v>
      </c>
      <c r="AY66" s="18">
        <f t="shared" si="29"/>
        <v>84089891</v>
      </c>
      <c r="AZ66" s="18">
        <f t="shared" si="29"/>
        <v>65483979</v>
      </c>
      <c r="BA66" s="18">
        <f t="shared" si="29"/>
        <v>20176970</v>
      </c>
      <c r="BB66" s="18">
        <f t="shared" si="29"/>
        <v>77953851</v>
      </c>
      <c r="BC66" s="18">
        <f t="shared" si="29"/>
        <v>44038568</v>
      </c>
      <c r="BD66" s="18">
        <f t="shared" si="29"/>
        <v>30750082</v>
      </c>
      <c r="BE66" s="18">
        <f t="shared" si="29"/>
        <v>26435593</v>
      </c>
      <c r="BF66" s="18">
        <f t="shared" si="29"/>
        <v>0</v>
      </c>
      <c r="BG66" s="18">
        <f t="shared" si="29"/>
        <v>30778137</v>
      </c>
      <c r="BH66" s="18">
        <f t="shared" si="29"/>
        <v>15563752</v>
      </c>
      <c r="BI66" s="18">
        <f t="shared" si="29"/>
        <v>2151329377</v>
      </c>
      <c r="BJ66" s="1">
        <f t="shared" si="10"/>
        <v>2151329377</v>
      </c>
      <c r="BK66" s="1">
        <f t="shared" si="11"/>
        <v>0</v>
      </c>
    </row>
    <row r="67" spans="2:63">
      <c r="B67" s="7" t="s">
        <v>100</v>
      </c>
      <c r="C67" s="18">
        <f t="shared" ref="C67:AH67" si="30">SUM(C35)</f>
        <v>5720957</v>
      </c>
      <c r="D67" s="18">
        <f t="shared" si="30"/>
        <v>0</v>
      </c>
      <c r="E67" s="18">
        <f t="shared" si="30"/>
        <v>3748854</v>
      </c>
      <c r="F67" s="18">
        <f t="shared" si="30"/>
        <v>12544661</v>
      </c>
      <c r="G67" s="18">
        <f t="shared" si="30"/>
        <v>7712992</v>
      </c>
      <c r="H67" s="18">
        <f t="shared" si="30"/>
        <v>15336751</v>
      </c>
      <c r="I67" s="18">
        <f t="shared" si="30"/>
        <v>6948478</v>
      </c>
      <c r="J67" s="18">
        <f t="shared" si="30"/>
        <v>6676146</v>
      </c>
      <c r="K67" s="18">
        <f t="shared" si="30"/>
        <v>7745407</v>
      </c>
      <c r="L67" s="18">
        <f t="shared" si="30"/>
        <v>25529389</v>
      </c>
      <c r="M67" s="18">
        <f t="shared" si="30"/>
        <v>8957058</v>
      </c>
      <c r="N67" s="18">
        <f t="shared" si="30"/>
        <v>10593493</v>
      </c>
      <c r="O67" s="18">
        <f t="shared" si="30"/>
        <v>4629436</v>
      </c>
      <c r="P67" s="18">
        <f t="shared" si="30"/>
        <v>4866365</v>
      </c>
      <c r="Q67" s="18">
        <f t="shared" si="30"/>
        <v>17056830</v>
      </c>
      <c r="R67" s="18">
        <f t="shared" si="30"/>
        <v>11788407</v>
      </c>
      <c r="S67" s="18">
        <f t="shared" si="30"/>
        <v>4464249</v>
      </c>
      <c r="T67" s="18">
        <f t="shared" si="30"/>
        <v>5450486</v>
      </c>
      <c r="U67" s="18">
        <f t="shared" si="30"/>
        <v>29552423</v>
      </c>
      <c r="V67" s="39">
        <f t="shared" si="30"/>
        <v>20938812</v>
      </c>
      <c r="W67" s="18">
        <f t="shared" si="30"/>
        <v>2195495</v>
      </c>
      <c r="X67" s="18">
        <f t="shared" si="30"/>
        <v>4742954</v>
      </c>
      <c r="Y67" s="18">
        <f t="shared" si="30"/>
        <v>6196750</v>
      </c>
      <c r="Z67" s="18">
        <f t="shared" si="30"/>
        <v>7346240</v>
      </c>
      <c r="AA67" s="18">
        <f t="shared" si="30"/>
        <v>0</v>
      </c>
      <c r="AB67" s="18">
        <f t="shared" si="30"/>
        <v>0</v>
      </c>
      <c r="AC67" s="18">
        <f t="shared" si="30"/>
        <v>2593952</v>
      </c>
      <c r="AD67" s="18">
        <f t="shared" si="30"/>
        <v>0</v>
      </c>
      <c r="AE67" s="18">
        <f t="shared" si="30"/>
        <v>2987974</v>
      </c>
      <c r="AF67" s="18">
        <f t="shared" si="30"/>
        <v>0</v>
      </c>
      <c r="AG67" s="18">
        <f t="shared" si="30"/>
        <v>0</v>
      </c>
      <c r="AH67" s="18">
        <f t="shared" si="30"/>
        <v>0</v>
      </c>
      <c r="AI67" s="18">
        <f t="shared" ref="AI67:BI67" si="31">SUM(AI35)</f>
        <v>3715986</v>
      </c>
      <c r="AJ67" s="18">
        <f t="shared" si="31"/>
        <v>0</v>
      </c>
      <c r="AK67" s="18">
        <f t="shared" si="31"/>
        <v>22222637</v>
      </c>
      <c r="AL67" s="18">
        <f t="shared" si="31"/>
        <v>7277388</v>
      </c>
      <c r="AM67" s="18">
        <f t="shared" si="31"/>
        <v>0</v>
      </c>
      <c r="AN67" s="18">
        <f t="shared" si="31"/>
        <v>5049966</v>
      </c>
      <c r="AO67" s="18">
        <f t="shared" si="31"/>
        <v>8731001</v>
      </c>
      <c r="AP67" s="18">
        <f t="shared" si="31"/>
        <v>4863971</v>
      </c>
      <c r="AQ67" s="18">
        <f t="shared" si="31"/>
        <v>10706784</v>
      </c>
      <c r="AR67" s="18">
        <f t="shared" si="31"/>
        <v>11483724</v>
      </c>
      <c r="AS67" s="18">
        <f t="shared" si="31"/>
        <v>6721256</v>
      </c>
      <c r="AT67" s="18">
        <f t="shared" si="31"/>
        <v>23984986</v>
      </c>
      <c r="AU67" s="18">
        <f t="shared" si="31"/>
        <v>5239655</v>
      </c>
      <c r="AV67" s="18">
        <f t="shared" si="31"/>
        <v>4835873</v>
      </c>
      <c r="AW67" s="18">
        <f t="shared" si="31"/>
        <v>5691921</v>
      </c>
      <c r="AX67" s="18">
        <f t="shared" si="31"/>
        <v>5275283</v>
      </c>
      <c r="AY67" s="18">
        <f t="shared" si="31"/>
        <v>27604610</v>
      </c>
      <c r="AZ67" s="18">
        <f t="shared" si="31"/>
        <v>20572823</v>
      </c>
      <c r="BA67" s="18">
        <f t="shared" si="31"/>
        <v>6187307</v>
      </c>
      <c r="BB67" s="18">
        <f t="shared" si="31"/>
        <v>45477697</v>
      </c>
      <c r="BC67" s="18">
        <f t="shared" si="31"/>
        <v>12236962</v>
      </c>
      <c r="BD67" s="18">
        <f t="shared" si="31"/>
        <v>11378460</v>
      </c>
      <c r="BE67" s="18">
        <f t="shared" si="31"/>
        <v>6464639</v>
      </c>
      <c r="BF67" s="18">
        <f t="shared" si="31"/>
        <v>0</v>
      </c>
      <c r="BG67" s="18">
        <f t="shared" si="31"/>
        <v>5891653</v>
      </c>
      <c r="BH67" s="18">
        <f t="shared" si="31"/>
        <v>8460024</v>
      </c>
      <c r="BI67" s="18">
        <f t="shared" si="31"/>
        <v>506399165</v>
      </c>
      <c r="BJ67" s="1">
        <f t="shared" si="10"/>
        <v>506399165</v>
      </c>
      <c r="BK67" s="1">
        <f t="shared" si="11"/>
        <v>0</v>
      </c>
    </row>
    <row r="68" spans="2:63">
      <c r="B68" s="26" t="s">
        <v>101</v>
      </c>
      <c r="C68" s="18">
        <f t="shared" ref="C68:AH68" si="32">SUM(C66-C67)</f>
        <v>39034140</v>
      </c>
      <c r="D68" s="18">
        <f t="shared" si="32"/>
        <v>0</v>
      </c>
      <c r="E68" s="18">
        <f t="shared" si="32"/>
        <v>23092019</v>
      </c>
      <c r="F68" s="18">
        <f t="shared" si="32"/>
        <v>77448208</v>
      </c>
      <c r="G68" s="18">
        <f t="shared" si="32"/>
        <v>35127481</v>
      </c>
      <c r="H68" s="18">
        <f t="shared" si="32"/>
        <v>56244531</v>
      </c>
      <c r="I68" s="18">
        <f t="shared" si="32"/>
        <v>37693555</v>
      </c>
      <c r="J68" s="18">
        <f t="shared" si="32"/>
        <v>60839559</v>
      </c>
      <c r="K68" s="18">
        <f t="shared" si="32"/>
        <v>34307372</v>
      </c>
      <c r="L68" s="18">
        <f t="shared" si="32"/>
        <v>20010222</v>
      </c>
      <c r="M68" s="18">
        <f t="shared" si="32"/>
        <v>50318780</v>
      </c>
      <c r="N68" s="18">
        <f t="shared" si="32"/>
        <v>46675387</v>
      </c>
      <c r="O68" s="18">
        <f t="shared" si="32"/>
        <v>21966252</v>
      </c>
      <c r="P68" s="18">
        <f t="shared" si="32"/>
        <v>21174884</v>
      </c>
      <c r="Q68" s="18">
        <f t="shared" si="32"/>
        <v>39435469</v>
      </c>
      <c r="R68" s="18">
        <f t="shared" si="32"/>
        <v>21537788</v>
      </c>
      <c r="S68" s="18">
        <f t="shared" si="32"/>
        <v>23861359</v>
      </c>
      <c r="T68" s="18">
        <f t="shared" si="32"/>
        <v>100839218</v>
      </c>
      <c r="U68" s="18">
        <f t="shared" si="32"/>
        <v>139682825</v>
      </c>
      <c r="V68" s="39">
        <f t="shared" si="32"/>
        <v>68435908</v>
      </c>
      <c r="W68" s="18">
        <f t="shared" si="32"/>
        <v>10197232</v>
      </c>
      <c r="X68" s="18">
        <f t="shared" si="32"/>
        <v>28999370</v>
      </c>
      <c r="Y68" s="18">
        <f t="shared" si="32"/>
        <v>24652128</v>
      </c>
      <c r="Z68" s="18">
        <f t="shared" si="32"/>
        <v>30589366</v>
      </c>
      <c r="AA68" s="18">
        <f t="shared" si="32"/>
        <v>0</v>
      </c>
      <c r="AB68" s="18">
        <f t="shared" si="32"/>
        <v>0</v>
      </c>
      <c r="AC68" s="18">
        <f t="shared" si="32"/>
        <v>12188173</v>
      </c>
      <c r="AD68" s="18">
        <f t="shared" si="32"/>
        <v>0</v>
      </c>
      <c r="AE68" s="18">
        <f t="shared" si="32"/>
        <v>10936220</v>
      </c>
      <c r="AF68" s="18">
        <f t="shared" si="32"/>
        <v>0</v>
      </c>
      <c r="AG68" s="18">
        <f t="shared" si="32"/>
        <v>0</v>
      </c>
      <c r="AH68" s="18">
        <f t="shared" si="32"/>
        <v>0</v>
      </c>
      <c r="AI68" s="18">
        <f t="shared" ref="AI68:BI68" si="33">SUM(AI66-AI67)</f>
        <v>16375962</v>
      </c>
      <c r="AJ68" s="18">
        <f t="shared" si="33"/>
        <v>0</v>
      </c>
      <c r="AK68" s="18">
        <f t="shared" si="33"/>
        <v>79281574</v>
      </c>
      <c r="AL68" s="18">
        <f t="shared" si="33"/>
        <v>31372928</v>
      </c>
      <c r="AM68" s="18">
        <f t="shared" si="33"/>
        <v>0</v>
      </c>
      <c r="AN68" s="18">
        <f t="shared" si="33"/>
        <v>16303179</v>
      </c>
      <c r="AO68" s="18">
        <f t="shared" si="33"/>
        <v>14518210</v>
      </c>
      <c r="AP68" s="18">
        <f t="shared" si="33"/>
        <v>13396646</v>
      </c>
      <c r="AQ68" s="18">
        <f t="shared" si="33"/>
        <v>16344566</v>
      </c>
      <c r="AR68" s="18">
        <f t="shared" si="33"/>
        <v>17803477</v>
      </c>
      <c r="AS68" s="18">
        <f t="shared" si="33"/>
        <v>12012236</v>
      </c>
      <c r="AT68" s="18">
        <f t="shared" si="33"/>
        <v>65060519</v>
      </c>
      <c r="AU68" s="18">
        <f t="shared" si="33"/>
        <v>18498071</v>
      </c>
      <c r="AV68" s="18">
        <f t="shared" si="33"/>
        <v>16598855</v>
      </c>
      <c r="AW68" s="18">
        <f t="shared" si="33"/>
        <v>20453226</v>
      </c>
      <c r="AX68" s="18">
        <f t="shared" si="33"/>
        <v>20626669</v>
      </c>
      <c r="AY68" s="18">
        <f t="shared" si="33"/>
        <v>56485281</v>
      </c>
      <c r="AZ68" s="18">
        <f t="shared" si="33"/>
        <v>44911156</v>
      </c>
      <c r="BA68" s="18">
        <f t="shared" si="33"/>
        <v>13989663</v>
      </c>
      <c r="BB68" s="18">
        <f t="shared" si="33"/>
        <v>32476154</v>
      </c>
      <c r="BC68" s="18">
        <f t="shared" si="33"/>
        <v>31801606</v>
      </c>
      <c r="BD68" s="18">
        <f t="shared" si="33"/>
        <v>19371622</v>
      </c>
      <c r="BE68" s="18">
        <f t="shared" si="33"/>
        <v>19970954</v>
      </c>
      <c r="BF68" s="18">
        <f t="shared" si="33"/>
        <v>0</v>
      </c>
      <c r="BG68" s="18">
        <f t="shared" si="33"/>
        <v>24886484</v>
      </c>
      <c r="BH68" s="18">
        <f t="shared" si="33"/>
        <v>7103728</v>
      </c>
      <c r="BI68" s="18">
        <f t="shared" si="33"/>
        <v>1644930212</v>
      </c>
      <c r="BJ68" s="1">
        <f t="shared" si="10"/>
        <v>1644930212</v>
      </c>
      <c r="BK68" s="1">
        <f t="shared" si="11"/>
        <v>0</v>
      </c>
    </row>
    <row r="69" spans="2:63">
      <c r="C69" s="1">
        <f t="shared" ref="C69:AH69" si="34">SUM(C44-C68)</f>
        <v>0</v>
      </c>
      <c r="D69" s="1">
        <f t="shared" si="34"/>
        <v>0</v>
      </c>
      <c r="E69" s="1">
        <f t="shared" si="34"/>
        <v>0</v>
      </c>
      <c r="F69" s="1">
        <f t="shared" si="34"/>
        <v>0</v>
      </c>
      <c r="G69" s="1">
        <f t="shared" si="34"/>
        <v>0</v>
      </c>
      <c r="H69" s="1">
        <f t="shared" si="34"/>
        <v>0</v>
      </c>
      <c r="I69" s="1">
        <f t="shared" si="34"/>
        <v>0</v>
      </c>
      <c r="J69" s="1">
        <f t="shared" si="34"/>
        <v>0</v>
      </c>
      <c r="K69" s="1">
        <f t="shared" si="34"/>
        <v>0</v>
      </c>
      <c r="L69" s="1">
        <f t="shared" si="34"/>
        <v>0</v>
      </c>
      <c r="M69" s="1">
        <f t="shared" si="34"/>
        <v>0</v>
      </c>
      <c r="N69" s="1">
        <f t="shared" si="34"/>
        <v>0</v>
      </c>
      <c r="O69" s="1">
        <f t="shared" si="34"/>
        <v>0</v>
      </c>
      <c r="P69" s="1">
        <f t="shared" si="34"/>
        <v>0</v>
      </c>
      <c r="Q69" s="1">
        <f t="shared" si="34"/>
        <v>0</v>
      </c>
      <c r="R69" s="1">
        <f t="shared" si="34"/>
        <v>0</v>
      </c>
      <c r="S69" s="1">
        <f t="shared" si="34"/>
        <v>0</v>
      </c>
      <c r="T69" s="1">
        <f t="shared" si="34"/>
        <v>0</v>
      </c>
      <c r="U69" s="1">
        <f t="shared" si="34"/>
        <v>0</v>
      </c>
      <c r="V69" s="1">
        <f t="shared" si="34"/>
        <v>0</v>
      </c>
      <c r="W69" s="1">
        <f t="shared" si="34"/>
        <v>0</v>
      </c>
      <c r="X69" s="1">
        <f t="shared" si="34"/>
        <v>0</v>
      </c>
      <c r="Y69" s="1">
        <f t="shared" si="34"/>
        <v>0</v>
      </c>
      <c r="Z69" s="1">
        <f t="shared" si="34"/>
        <v>0</v>
      </c>
      <c r="AA69" s="1">
        <f t="shared" si="34"/>
        <v>0</v>
      </c>
      <c r="AB69" s="1">
        <f t="shared" si="34"/>
        <v>0</v>
      </c>
      <c r="AC69" s="1">
        <f t="shared" si="34"/>
        <v>0</v>
      </c>
      <c r="AD69" s="1">
        <f t="shared" si="34"/>
        <v>0</v>
      </c>
      <c r="AE69" s="1">
        <f t="shared" si="34"/>
        <v>0</v>
      </c>
      <c r="AF69" s="1">
        <f t="shared" si="34"/>
        <v>0</v>
      </c>
      <c r="AG69" s="1">
        <f t="shared" si="34"/>
        <v>0</v>
      </c>
      <c r="AH69" s="1">
        <f t="shared" si="34"/>
        <v>0</v>
      </c>
      <c r="AI69" s="1">
        <f t="shared" ref="AI69:BI69" si="35">SUM(AI44-AI68)</f>
        <v>0</v>
      </c>
      <c r="AJ69" s="1">
        <f t="shared" si="35"/>
        <v>0</v>
      </c>
      <c r="AK69" s="1">
        <f t="shared" si="35"/>
        <v>0</v>
      </c>
      <c r="AL69" s="1">
        <f t="shared" si="35"/>
        <v>0</v>
      </c>
      <c r="AM69" s="1">
        <f t="shared" si="35"/>
        <v>0</v>
      </c>
      <c r="AN69" s="1">
        <f t="shared" si="35"/>
        <v>0</v>
      </c>
      <c r="AO69" s="1">
        <f t="shared" si="35"/>
        <v>0</v>
      </c>
      <c r="AP69" s="1">
        <f t="shared" si="35"/>
        <v>0</v>
      </c>
      <c r="AQ69" s="1">
        <f t="shared" si="35"/>
        <v>0</v>
      </c>
      <c r="AR69" s="1">
        <f t="shared" si="35"/>
        <v>0</v>
      </c>
      <c r="AS69" s="1">
        <f t="shared" si="35"/>
        <v>0</v>
      </c>
      <c r="AT69" s="1">
        <f t="shared" si="35"/>
        <v>0</v>
      </c>
      <c r="AU69" s="1">
        <f t="shared" si="35"/>
        <v>0</v>
      </c>
      <c r="AV69" s="1">
        <f t="shared" si="35"/>
        <v>0</v>
      </c>
      <c r="AW69" s="1">
        <f t="shared" si="35"/>
        <v>0</v>
      </c>
      <c r="AX69" s="1">
        <f t="shared" si="35"/>
        <v>0</v>
      </c>
      <c r="AY69" s="1">
        <f t="shared" si="35"/>
        <v>0</v>
      </c>
      <c r="AZ69" s="1">
        <f t="shared" si="35"/>
        <v>0</v>
      </c>
      <c r="BA69" s="1">
        <f t="shared" si="35"/>
        <v>0</v>
      </c>
      <c r="BB69" s="1">
        <f t="shared" si="35"/>
        <v>0</v>
      </c>
      <c r="BC69" s="1">
        <f t="shared" si="35"/>
        <v>0</v>
      </c>
      <c r="BD69" s="1">
        <f t="shared" si="35"/>
        <v>0</v>
      </c>
      <c r="BE69" s="1">
        <f t="shared" si="35"/>
        <v>0</v>
      </c>
      <c r="BF69" s="1">
        <f t="shared" si="35"/>
        <v>0</v>
      </c>
      <c r="BG69" s="1">
        <f t="shared" si="35"/>
        <v>0</v>
      </c>
      <c r="BH69" s="1">
        <f t="shared" si="35"/>
        <v>0</v>
      </c>
      <c r="BI69" s="1">
        <f t="shared" si="35"/>
        <v>0</v>
      </c>
    </row>
    <row r="70" spans="2:63" s="5" customFormat="1">
      <c r="B70" s="5" t="s">
        <v>139</v>
      </c>
    </row>
    <row r="71" spans="2:63" s="23" customFormat="1">
      <c r="B71" s="22"/>
      <c r="C71" s="22" t="s">
        <v>37</v>
      </c>
      <c r="D71" s="30" t="s">
        <v>38</v>
      </c>
      <c r="E71" s="22" t="s">
        <v>39</v>
      </c>
      <c r="F71" s="22" t="s">
        <v>40</v>
      </c>
      <c r="G71" s="22" t="s">
        <v>41</v>
      </c>
      <c r="H71" s="22" t="s">
        <v>42</v>
      </c>
      <c r="I71" s="22" t="s">
        <v>43</v>
      </c>
      <c r="J71" s="22" t="s">
        <v>44</v>
      </c>
      <c r="K71" s="22" t="s">
        <v>45</v>
      </c>
      <c r="L71" s="22" t="s">
        <v>46</v>
      </c>
      <c r="M71" s="22" t="s">
        <v>47</v>
      </c>
      <c r="N71" s="22" t="s">
        <v>140</v>
      </c>
      <c r="O71" s="22" t="s">
        <v>50</v>
      </c>
      <c r="P71" s="22" t="s">
        <v>141</v>
      </c>
      <c r="Q71" s="22" t="s">
        <v>53</v>
      </c>
      <c r="R71" s="22" t="s">
        <v>54</v>
      </c>
      <c r="S71" s="22" t="s">
        <v>142</v>
      </c>
      <c r="T71" s="22" t="s">
        <v>87</v>
      </c>
      <c r="U71" s="22" t="s">
        <v>89</v>
      </c>
      <c r="V71" s="22" t="s">
        <v>90</v>
      </c>
      <c r="W71" s="22" t="s">
        <v>143</v>
      </c>
      <c r="X71" s="22" t="s">
        <v>122</v>
      </c>
      <c r="Y71" s="22" t="s">
        <v>123</v>
      </c>
      <c r="Z71" s="22" t="s">
        <v>124</v>
      </c>
      <c r="AA71" s="22" t="s">
        <v>144</v>
      </c>
      <c r="AB71" s="22" t="s">
        <v>57</v>
      </c>
      <c r="AC71" s="22" t="s">
        <v>58</v>
      </c>
      <c r="AD71" s="22" t="s">
        <v>59</v>
      </c>
      <c r="AE71" s="22" t="s">
        <v>60</v>
      </c>
      <c r="AF71" s="22" t="s">
        <v>61</v>
      </c>
      <c r="AG71" s="22" t="s">
        <v>62</v>
      </c>
      <c r="AH71" s="22" t="s">
        <v>63</v>
      </c>
      <c r="AI71" s="22" t="s">
        <v>64</v>
      </c>
      <c r="AJ71" s="22" t="s">
        <v>65</v>
      </c>
      <c r="AK71" s="22" t="s">
        <v>66</v>
      </c>
      <c r="AL71" s="22" t="s">
        <v>67</v>
      </c>
      <c r="AM71" s="22" t="s">
        <v>68</v>
      </c>
      <c r="AN71" s="22" t="s">
        <v>69</v>
      </c>
      <c r="AO71" s="22" t="s">
        <v>70</v>
      </c>
      <c r="AP71" s="22" t="s">
        <v>71</v>
      </c>
      <c r="AQ71" s="22" t="s">
        <v>72</v>
      </c>
      <c r="AR71" s="22" t="s">
        <v>73</v>
      </c>
      <c r="AS71" s="22" t="s">
        <v>74</v>
      </c>
      <c r="AT71" s="22" t="s">
        <v>75</v>
      </c>
      <c r="AU71" s="22" t="s">
        <v>76</v>
      </c>
      <c r="AV71" s="22" t="s">
        <v>77</v>
      </c>
      <c r="AW71" s="22" t="s">
        <v>78</v>
      </c>
      <c r="AX71" s="22" t="s">
        <v>79</v>
      </c>
      <c r="AY71" s="22" t="s">
        <v>80</v>
      </c>
      <c r="AZ71" s="22" t="s">
        <v>81</v>
      </c>
      <c r="BA71" s="22" t="s">
        <v>82</v>
      </c>
      <c r="BB71" s="22" t="s">
        <v>83</v>
      </c>
      <c r="BC71" s="22" t="s">
        <v>84</v>
      </c>
      <c r="BD71" s="22" t="s">
        <v>85</v>
      </c>
      <c r="BE71" s="22" t="s">
        <v>86</v>
      </c>
      <c r="BF71" s="22" t="s">
        <v>88</v>
      </c>
      <c r="BG71" s="22" t="s">
        <v>125</v>
      </c>
      <c r="BH71" s="22" t="s">
        <v>132</v>
      </c>
      <c r="BI71" s="22" t="s">
        <v>92</v>
      </c>
    </row>
    <row r="72" spans="2:63">
      <c r="B72" s="28" t="s">
        <v>93</v>
      </c>
      <c r="C72" s="27">
        <v>56522986</v>
      </c>
      <c r="D72" s="27">
        <v>0</v>
      </c>
      <c r="E72" s="27">
        <v>59670202</v>
      </c>
      <c r="F72" s="27">
        <v>181449754</v>
      </c>
      <c r="G72" s="27">
        <v>61462513</v>
      </c>
      <c r="H72" s="27">
        <v>91976423</v>
      </c>
      <c r="I72" s="27">
        <v>56533891</v>
      </c>
      <c r="J72" s="27">
        <v>88687590</v>
      </c>
      <c r="K72" s="27">
        <v>54651382</v>
      </c>
      <c r="L72" s="27">
        <v>47842080</v>
      </c>
      <c r="M72" s="27">
        <v>69258258</v>
      </c>
      <c r="N72" s="27">
        <v>88001238</v>
      </c>
      <c r="O72" s="27">
        <v>41412606</v>
      </c>
      <c r="P72" s="27">
        <v>43094101</v>
      </c>
      <c r="Q72" s="27">
        <v>66377869</v>
      </c>
      <c r="R72" s="27">
        <v>34470502</v>
      </c>
      <c r="S72" s="27">
        <v>33937680</v>
      </c>
      <c r="T72" s="27">
        <v>140002366</v>
      </c>
      <c r="U72" s="27">
        <v>219850488</v>
      </c>
      <c r="V72" s="27">
        <v>121648463</v>
      </c>
      <c r="W72" s="27">
        <v>16693500</v>
      </c>
      <c r="X72" s="27">
        <v>43269076</v>
      </c>
      <c r="Y72" s="27">
        <v>38583734</v>
      </c>
      <c r="Z72" s="27">
        <v>47703515</v>
      </c>
      <c r="AA72" s="27">
        <v>0</v>
      </c>
      <c r="AB72" s="27">
        <v>0</v>
      </c>
      <c r="AC72" s="27">
        <v>17280000</v>
      </c>
      <c r="AD72" s="27">
        <v>0</v>
      </c>
      <c r="AE72" s="27">
        <v>18577252</v>
      </c>
      <c r="AF72" s="27">
        <v>0</v>
      </c>
      <c r="AG72" s="27">
        <v>0</v>
      </c>
      <c r="AH72" s="27">
        <v>0</v>
      </c>
      <c r="AI72" s="27">
        <v>22658400</v>
      </c>
      <c r="AJ72" s="27">
        <v>0</v>
      </c>
      <c r="AK72" s="27">
        <v>110670480</v>
      </c>
      <c r="AL72" s="27">
        <v>41075195</v>
      </c>
      <c r="AM72" s="27">
        <v>0</v>
      </c>
      <c r="AN72" s="27">
        <v>34114689</v>
      </c>
      <c r="AO72" s="27">
        <v>31804783</v>
      </c>
      <c r="AP72" s="27">
        <v>21496808</v>
      </c>
      <c r="AQ72" s="27">
        <v>32052336</v>
      </c>
      <c r="AR72" s="27">
        <v>38265852</v>
      </c>
      <c r="AS72" s="27">
        <v>23132325</v>
      </c>
      <c r="AT72" s="27">
        <v>113057810</v>
      </c>
      <c r="AU72" s="27">
        <v>30123118</v>
      </c>
      <c r="AV72" s="27">
        <v>29494596</v>
      </c>
      <c r="AW72" s="27">
        <v>31881711</v>
      </c>
      <c r="AX72" s="27">
        <v>30029930</v>
      </c>
      <c r="AY72" s="27">
        <v>108198812</v>
      </c>
      <c r="AZ72" s="27">
        <v>74026535</v>
      </c>
      <c r="BA72" s="27">
        <v>25756376</v>
      </c>
      <c r="BB72" s="27">
        <v>114888418</v>
      </c>
      <c r="BC72" s="27">
        <v>52806638</v>
      </c>
      <c r="BD72" s="27">
        <v>34907238</v>
      </c>
      <c r="BE72" s="27">
        <v>31921574</v>
      </c>
      <c r="BF72" s="27">
        <v>0</v>
      </c>
      <c r="BG72" s="27">
        <v>35400000</v>
      </c>
      <c r="BH72" s="27">
        <v>31016800</v>
      </c>
      <c r="BI72" s="27">
        <v>2837737893</v>
      </c>
      <c r="BJ72" s="1">
        <v>2837737893</v>
      </c>
      <c r="BK72" s="1">
        <v>0</v>
      </c>
    </row>
    <row r="73" spans="2:63">
      <c r="B73" s="10" t="s">
        <v>94</v>
      </c>
      <c r="C73" s="17">
        <v>4354035</v>
      </c>
      <c r="D73" s="17">
        <v>0</v>
      </c>
      <c r="E73" s="17">
        <v>9781931</v>
      </c>
      <c r="F73" s="17">
        <v>29104996</v>
      </c>
      <c r="G73" s="17">
        <v>5225127</v>
      </c>
      <c r="H73" s="17">
        <v>10502552</v>
      </c>
      <c r="I73" s="17">
        <v>7314807</v>
      </c>
      <c r="J73" s="17">
        <v>9648256</v>
      </c>
      <c r="K73" s="17">
        <v>11786954</v>
      </c>
      <c r="L73" s="17">
        <v>3480000</v>
      </c>
      <c r="M73" s="17">
        <v>9315138</v>
      </c>
      <c r="N73" s="17">
        <v>7475274</v>
      </c>
      <c r="O73" s="17">
        <v>5543598</v>
      </c>
      <c r="P73" s="17">
        <v>814500</v>
      </c>
      <c r="Q73" s="17">
        <v>15351410</v>
      </c>
      <c r="R73" s="17">
        <v>3683836</v>
      </c>
      <c r="S73" s="17">
        <v>3229798</v>
      </c>
      <c r="T73" s="17">
        <v>20750065</v>
      </c>
      <c r="U73" s="17">
        <v>29981807</v>
      </c>
      <c r="V73" s="17">
        <v>7843749</v>
      </c>
      <c r="W73" s="17">
        <v>767746</v>
      </c>
      <c r="X73" s="17">
        <v>6234902</v>
      </c>
      <c r="Y73" s="17">
        <v>5306829</v>
      </c>
      <c r="Z73" s="17">
        <v>5202860</v>
      </c>
      <c r="AA73" s="17">
        <v>0</v>
      </c>
      <c r="AB73" s="17">
        <v>0</v>
      </c>
      <c r="AC73" s="17">
        <v>59261</v>
      </c>
      <c r="AD73" s="17">
        <v>0</v>
      </c>
      <c r="AE73" s="17">
        <v>1302916</v>
      </c>
      <c r="AF73" s="17">
        <v>0</v>
      </c>
      <c r="AG73" s="17">
        <v>0</v>
      </c>
      <c r="AH73" s="17">
        <v>0</v>
      </c>
      <c r="AI73" s="17">
        <v>678738</v>
      </c>
      <c r="AJ73" s="17">
        <v>0</v>
      </c>
      <c r="AK73" s="17">
        <v>4931864</v>
      </c>
      <c r="AL73" s="17">
        <v>2838561</v>
      </c>
      <c r="AM73" s="17">
        <v>0</v>
      </c>
      <c r="AN73" s="17">
        <v>757577</v>
      </c>
      <c r="AO73" s="17">
        <v>4058813</v>
      </c>
      <c r="AP73" s="17">
        <v>1145857</v>
      </c>
      <c r="AQ73" s="17">
        <v>3450970</v>
      </c>
      <c r="AR73" s="17">
        <v>1439478</v>
      </c>
      <c r="AS73" s="17">
        <v>1367857</v>
      </c>
      <c r="AT73" s="17">
        <v>7176532</v>
      </c>
      <c r="AU73" s="17">
        <v>1228700</v>
      </c>
      <c r="AV73" s="17">
        <v>1264144</v>
      </c>
      <c r="AW73" s="17">
        <v>1596489</v>
      </c>
      <c r="AX73" s="17">
        <v>2140385</v>
      </c>
      <c r="AY73" s="17">
        <v>9653462</v>
      </c>
      <c r="AZ73" s="17">
        <v>9018258</v>
      </c>
      <c r="BA73" s="17">
        <v>1689516</v>
      </c>
      <c r="BB73" s="17">
        <v>13379927</v>
      </c>
      <c r="BC73" s="17">
        <v>5294483</v>
      </c>
      <c r="BD73" s="17">
        <v>5324760</v>
      </c>
      <c r="BE73" s="17">
        <v>2914000</v>
      </c>
      <c r="BF73" s="17">
        <v>0</v>
      </c>
      <c r="BG73" s="17">
        <v>66160</v>
      </c>
      <c r="BH73" s="17">
        <v>1940173</v>
      </c>
      <c r="BI73" s="17">
        <v>297419051</v>
      </c>
      <c r="BJ73" s="1">
        <v>297419051</v>
      </c>
      <c r="BK73" s="1">
        <v>0</v>
      </c>
    </row>
    <row r="74" spans="2:63">
      <c r="B74" s="25" t="s">
        <v>129</v>
      </c>
      <c r="C74" s="18">
        <v>60877021</v>
      </c>
      <c r="D74" s="18">
        <v>0</v>
      </c>
      <c r="E74" s="18">
        <v>69452133</v>
      </c>
      <c r="F74" s="18">
        <v>210554750</v>
      </c>
      <c r="G74" s="18">
        <v>66687640</v>
      </c>
      <c r="H74" s="18">
        <v>102478975</v>
      </c>
      <c r="I74" s="18">
        <v>63848698</v>
      </c>
      <c r="J74" s="18">
        <v>98335846</v>
      </c>
      <c r="K74" s="18">
        <v>66438336</v>
      </c>
      <c r="L74" s="18">
        <v>51322080</v>
      </c>
      <c r="M74" s="18">
        <v>78573396</v>
      </c>
      <c r="N74" s="18">
        <v>95476512</v>
      </c>
      <c r="O74" s="18">
        <v>46956204</v>
      </c>
      <c r="P74" s="18">
        <v>43908601</v>
      </c>
      <c r="Q74" s="18">
        <v>81729279</v>
      </c>
      <c r="R74" s="18">
        <v>38154338</v>
      </c>
      <c r="S74" s="18">
        <v>37167478</v>
      </c>
      <c r="T74" s="18">
        <v>160752431</v>
      </c>
      <c r="U74" s="18">
        <v>249832295</v>
      </c>
      <c r="V74" s="18">
        <v>129492212</v>
      </c>
      <c r="W74" s="18">
        <v>17461246</v>
      </c>
      <c r="X74" s="18">
        <v>49503978</v>
      </c>
      <c r="Y74" s="18">
        <v>43890563</v>
      </c>
      <c r="Z74" s="18">
        <v>52906375</v>
      </c>
      <c r="AA74" s="18">
        <v>0</v>
      </c>
      <c r="AB74" s="18">
        <v>0</v>
      </c>
      <c r="AC74" s="18">
        <v>17339261</v>
      </c>
      <c r="AD74" s="18">
        <v>0</v>
      </c>
      <c r="AE74" s="18">
        <v>19880168</v>
      </c>
      <c r="AF74" s="18">
        <v>0</v>
      </c>
      <c r="AG74" s="18">
        <v>0</v>
      </c>
      <c r="AH74" s="18">
        <v>0</v>
      </c>
      <c r="AI74" s="18">
        <v>23337138</v>
      </c>
      <c r="AJ74" s="18">
        <v>0</v>
      </c>
      <c r="AK74" s="18">
        <v>115602344</v>
      </c>
      <c r="AL74" s="18">
        <v>43913756</v>
      </c>
      <c r="AM74" s="18">
        <v>0</v>
      </c>
      <c r="AN74" s="18">
        <v>34872266</v>
      </c>
      <c r="AO74" s="18">
        <v>35863596</v>
      </c>
      <c r="AP74" s="18">
        <v>22642665</v>
      </c>
      <c r="AQ74" s="18">
        <v>35503306</v>
      </c>
      <c r="AR74" s="18">
        <v>39705330</v>
      </c>
      <c r="AS74" s="18">
        <v>24500182</v>
      </c>
      <c r="AT74" s="18">
        <v>120234342</v>
      </c>
      <c r="AU74" s="18">
        <v>31351818</v>
      </c>
      <c r="AV74" s="18">
        <v>30758740</v>
      </c>
      <c r="AW74" s="18">
        <v>33478200</v>
      </c>
      <c r="AX74" s="18">
        <v>32170315</v>
      </c>
      <c r="AY74" s="18">
        <v>117852274</v>
      </c>
      <c r="AZ74" s="18">
        <v>83044793</v>
      </c>
      <c r="BA74" s="18">
        <v>27445892</v>
      </c>
      <c r="BB74" s="18">
        <v>128268345</v>
      </c>
      <c r="BC74" s="18">
        <v>58101121</v>
      </c>
      <c r="BD74" s="18">
        <v>40231998</v>
      </c>
      <c r="BE74" s="18">
        <v>34835574</v>
      </c>
      <c r="BF74" s="18">
        <v>0</v>
      </c>
      <c r="BG74" s="18">
        <v>35466160</v>
      </c>
      <c r="BH74" s="18">
        <v>32956973</v>
      </c>
      <c r="BI74" s="18">
        <v>3135156944</v>
      </c>
      <c r="BJ74" s="1">
        <v>3135156944</v>
      </c>
      <c r="BK74" s="1">
        <v>0</v>
      </c>
    </row>
    <row r="75" spans="2:63">
      <c r="B75" s="8" t="s">
        <v>95</v>
      </c>
      <c r="C75" s="27">
        <v>1723836</v>
      </c>
      <c r="D75" s="27">
        <v>0</v>
      </c>
      <c r="E75" s="27">
        <v>1912000</v>
      </c>
      <c r="F75" s="27">
        <v>5489450</v>
      </c>
      <c r="G75" s="27">
        <v>1918175</v>
      </c>
      <c r="H75" s="27">
        <v>2798508</v>
      </c>
      <c r="I75" s="27">
        <v>1750965</v>
      </c>
      <c r="J75" s="27">
        <v>1805530</v>
      </c>
      <c r="K75" s="27">
        <v>1647546</v>
      </c>
      <c r="L75" s="27">
        <v>0</v>
      </c>
      <c r="M75" s="27">
        <v>2285842</v>
      </c>
      <c r="N75" s="27">
        <v>1603027</v>
      </c>
      <c r="O75" s="27">
        <v>620764</v>
      </c>
      <c r="P75" s="27">
        <v>638421</v>
      </c>
      <c r="Q75" s="27">
        <v>1143770</v>
      </c>
      <c r="R75" s="27">
        <v>519759</v>
      </c>
      <c r="S75" s="27">
        <v>509064</v>
      </c>
      <c r="T75" s="27">
        <v>2223552</v>
      </c>
      <c r="U75" s="27">
        <v>3469175</v>
      </c>
      <c r="V75" s="27">
        <v>2316724</v>
      </c>
      <c r="W75" s="27">
        <v>271541</v>
      </c>
      <c r="X75" s="27">
        <v>1188801</v>
      </c>
      <c r="Y75" s="27">
        <v>1051817</v>
      </c>
      <c r="Z75" s="27">
        <v>1397907</v>
      </c>
      <c r="AA75" s="27">
        <v>0</v>
      </c>
      <c r="AB75" s="27">
        <v>0</v>
      </c>
      <c r="AC75" s="27">
        <v>865189</v>
      </c>
      <c r="AD75" s="27">
        <v>0</v>
      </c>
      <c r="AE75" s="27">
        <v>578440</v>
      </c>
      <c r="AF75" s="27">
        <v>0</v>
      </c>
      <c r="AG75" s="27">
        <v>0</v>
      </c>
      <c r="AH75" s="27">
        <v>0</v>
      </c>
      <c r="AI75" s="27">
        <v>0</v>
      </c>
      <c r="AJ75" s="27">
        <v>0</v>
      </c>
      <c r="AK75" s="27">
        <v>0</v>
      </c>
      <c r="AL75" s="27">
        <v>1317218</v>
      </c>
      <c r="AM75" s="27">
        <v>0</v>
      </c>
      <c r="AN75" s="27">
        <v>1034052</v>
      </c>
      <c r="AO75" s="27">
        <v>973245</v>
      </c>
      <c r="AP75" s="27">
        <v>663837</v>
      </c>
      <c r="AQ75" s="27">
        <v>953607</v>
      </c>
      <c r="AR75" s="27">
        <v>1133723</v>
      </c>
      <c r="AS75" s="27">
        <v>718017</v>
      </c>
      <c r="AT75" s="27">
        <v>3541052</v>
      </c>
      <c r="AU75" s="27">
        <v>925899</v>
      </c>
      <c r="AV75" s="27">
        <v>882690</v>
      </c>
      <c r="AW75" s="27">
        <v>991182</v>
      </c>
      <c r="AX75" s="27">
        <v>934317</v>
      </c>
      <c r="AY75" s="27">
        <v>1672178</v>
      </c>
      <c r="AZ75" s="27">
        <v>1201201</v>
      </c>
      <c r="BA75" s="27">
        <v>422150</v>
      </c>
      <c r="BB75" s="27">
        <v>1881029</v>
      </c>
      <c r="BC75" s="27">
        <v>831054</v>
      </c>
      <c r="BD75" s="27">
        <v>560586</v>
      </c>
      <c r="BE75" s="27">
        <v>489760</v>
      </c>
      <c r="BF75" s="27">
        <v>0</v>
      </c>
      <c r="BG75" s="27">
        <v>1062300</v>
      </c>
      <c r="BH75" s="27">
        <v>789032</v>
      </c>
      <c r="BI75" s="27">
        <v>62707932</v>
      </c>
      <c r="BJ75" s="1">
        <v>62707932</v>
      </c>
      <c r="BK75" s="1">
        <v>0</v>
      </c>
    </row>
    <row r="76" spans="2:63">
      <c r="B76" s="9" t="s">
        <v>96</v>
      </c>
      <c r="C76" s="19">
        <v>3900000</v>
      </c>
      <c r="D76" s="19">
        <v>0</v>
      </c>
      <c r="E76" s="19">
        <v>3889590</v>
      </c>
      <c r="F76" s="19">
        <v>10742400</v>
      </c>
      <c r="G76" s="19">
        <v>4932000</v>
      </c>
      <c r="H76" s="19">
        <v>8220000</v>
      </c>
      <c r="I76" s="19">
        <v>2713200</v>
      </c>
      <c r="J76" s="19">
        <v>3427178</v>
      </c>
      <c r="K76" s="19">
        <v>3180000</v>
      </c>
      <c r="L76" s="19">
        <v>0</v>
      </c>
      <c r="M76" s="19">
        <v>3672000</v>
      </c>
      <c r="N76" s="19">
        <v>4998000</v>
      </c>
      <c r="O76" s="19">
        <v>2280000</v>
      </c>
      <c r="P76" s="19">
        <v>4502400</v>
      </c>
      <c r="Q76" s="19">
        <v>4794000</v>
      </c>
      <c r="R76" s="19">
        <v>1585800</v>
      </c>
      <c r="S76" s="19">
        <v>1532000</v>
      </c>
      <c r="T76" s="19">
        <v>2040000</v>
      </c>
      <c r="U76" s="19">
        <v>19980000</v>
      </c>
      <c r="V76" s="19">
        <v>14966490</v>
      </c>
      <c r="W76" s="19">
        <v>600000</v>
      </c>
      <c r="X76" s="19">
        <v>1104630</v>
      </c>
      <c r="Y76" s="19">
        <v>1302600</v>
      </c>
      <c r="Z76" s="19">
        <v>2864400</v>
      </c>
      <c r="AA76" s="19">
        <v>0</v>
      </c>
      <c r="AB76" s="19">
        <v>0</v>
      </c>
      <c r="AC76" s="19">
        <v>793650</v>
      </c>
      <c r="AD76" s="19">
        <v>0</v>
      </c>
      <c r="AE76" s="19">
        <v>1308000</v>
      </c>
      <c r="AF76" s="19">
        <v>0</v>
      </c>
      <c r="AG76" s="19">
        <v>0</v>
      </c>
      <c r="AH76" s="19">
        <v>0</v>
      </c>
      <c r="AI76" s="19">
        <v>743796</v>
      </c>
      <c r="AJ76" s="19">
        <v>0</v>
      </c>
      <c r="AK76" s="19">
        <v>3180000</v>
      </c>
      <c r="AL76" s="19">
        <v>1567230</v>
      </c>
      <c r="AM76" s="19">
        <v>0</v>
      </c>
      <c r="AN76" s="19">
        <v>1161000</v>
      </c>
      <c r="AO76" s="19">
        <v>1386000</v>
      </c>
      <c r="AP76" s="19">
        <v>851303</v>
      </c>
      <c r="AQ76" s="19">
        <v>1547401</v>
      </c>
      <c r="AR76" s="19">
        <v>1589304</v>
      </c>
      <c r="AS76" s="19">
        <v>1362000</v>
      </c>
      <c r="AT76" s="19">
        <v>4825548</v>
      </c>
      <c r="AU76" s="19">
        <v>1248000</v>
      </c>
      <c r="AV76" s="19">
        <v>1338000</v>
      </c>
      <c r="AW76" s="19">
        <v>1461001</v>
      </c>
      <c r="AX76" s="19">
        <v>1320000</v>
      </c>
      <c r="AY76" s="19">
        <v>4200000</v>
      </c>
      <c r="AZ76" s="19">
        <v>3394998</v>
      </c>
      <c r="BA76" s="19">
        <v>1309002</v>
      </c>
      <c r="BB76" s="19">
        <v>13452000</v>
      </c>
      <c r="BC76" s="19">
        <v>2132880</v>
      </c>
      <c r="BD76" s="19">
        <v>1170000</v>
      </c>
      <c r="BE76" s="19">
        <v>1410000</v>
      </c>
      <c r="BF76" s="19">
        <v>0</v>
      </c>
      <c r="BG76" s="19">
        <v>1440000</v>
      </c>
      <c r="BH76" s="19">
        <v>2220000</v>
      </c>
      <c r="BI76" s="19">
        <v>163637801</v>
      </c>
      <c r="BJ76" s="1">
        <v>163637801</v>
      </c>
      <c r="BK76" s="1">
        <v>0</v>
      </c>
    </row>
    <row r="77" spans="2:63">
      <c r="B77" s="9" t="s">
        <v>97</v>
      </c>
      <c r="C77" s="19">
        <v>4541738</v>
      </c>
      <c r="D77" s="19">
        <v>0</v>
      </c>
      <c r="E77" s="19">
        <v>6341794</v>
      </c>
      <c r="F77" s="19">
        <v>15490604</v>
      </c>
      <c r="G77" s="19">
        <v>4996374</v>
      </c>
      <c r="H77" s="19">
        <v>5932972</v>
      </c>
      <c r="I77" s="19">
        <v>6421680</v>
      </c>
      <c r="J77" s="19">
        <v>7134228</v>
      </c>
      <c r="K77" s="19">
        <v>2591874</v>
      </c>
      <c r="L77" s="19">
        <v>5168078</v>
      </c>
      <c r="M77" s="19">
        <v>5031684</v>
      </c>
      <c r="N77" s="19">
        <v>8170040</v>
      </c>
      <c r="O77" s="19">
        <v>2708000</v>
      </c>
      <c r="P77" s="19">
        <v>3671994</v>
      </c>
      <c r="Q77" s="19">
        <v>6649384</v>
      </c>
      <c r="R77" s="19">
        <v>2340406</v>
      </c>
      <c r="S77" s="19">
        <v>2634304</v>
      </c>
      <c r="T77" s="19">
        <v>5094204</v>
      </c>
      <c r="U77" s="19">
        <v>14605000</v>
      </c>
      <c r="V77" s="19">
        <v>7158413</v>
      </c>
      <c r="W77" s="19">
        <v>773896</v>
      </c>
      <c r="X77" s="19">
        <v>0</v>
      </c>
      <c r="Y77" s="19">
        <v>0</v>
      </c>
      <c r="Z77" s="19">
        <v>0</v>
      </c>
      <c r="AA77" s="19">
        <v>0</v>
      </c>
      <c r="AB77" s="19">
        <v>0</v>
      </c>
      <c r="AC77" s="19">
        <v>1215414</v>
      </c>
      <c r="AD77" s="19">
        <v>0</v>
      </c>
      <c r="AE77" s="19">
        <v>764080</v>
      </c>
      <c r="AF77" s="19">
        <v>0</v>
      </c>
      <c r="AG77" s="19">
        <v>0</v>
      </c>
      <c r="AH77" s="19">
        <v>0</v>
      </c>
      <c r="AI77" s="19">
        <v>1390810</v>
      </c>
      <c r="AJ77" s="19">
        <v>0</v>
      </c>
      <c r="AK77" s="19">
        <v>5500000</v>
      </c>
      <c r="AL77" s="19">
        <v>2047152</v>
      </c>
      <c r="AM77" s="19">
        <v>0</v>
      </c>
      <c r="AN77" s="19">
        <v>2218326</v>
      </c>
      <c r="AO77" s="19">
        <v>1377124</v>
      </c>
      <c r="AP77" s="19">
        <v>284550</v>
      </c>
      <c r="AQ77" s="19">
        <v>1122148</v>
      </c>
      <c r="AR77" s="19">
        <v>1086156</v>
      </c>
      <c r="AS77" s="19">
        <v>880728</v>
      </c>
      <c r="AT77" s="19">
        <v>1584104</v>
      </c>
      <c r="AU77" s="19">
        <v>1060000</v>
      </c>
      <c r="AV77" s="19">
        <v>799050</v>
      </c>
      <c r="AW77" s="19">
        <v>1314000</v>
      </c>
      <c r="AX77" s="19">
        <v>972000</v>
      </c>
      <c r="AY77" s="19">
        <v>1459656</v>
      </c>
      <c r="AZ77" s="19">
        <v>3538422</v>
      </c>
      <c r="BA77" s="19">
        <v>1276000</v>
      </c>
      <c r="BB77" s="19">
        <v>12342400</v>
      </c>
      <c r="BC77" s="19">
        <v>3892000</v>
      </c>
      <c r="BD77" s="19">
        <v>3404000</v>
      </c>
      <c r="BE77" s="19">
        <v>534616</v>
      </c>
      <c r="BF77" s="19">
        <v>0</v>
      </c>
      <c r="BG77" s="19">
        <v>0</v>
      </c>
      <c r="BH77" s="19">
        <v>0</v>
      </c>
      <c r="BI77" s="19">
        <v>167519403</v>
      </c>
      <c r="BJ77" s="1">
        <v>167519403</v>
      </c>
      <c r="BK77" s="1">
        <v>0</v>
      </c>
    </row>
    <row r="78" spans="2:63">
      <c r="B78" s="9" t="s">
        <v>98</v>
      </c>
      <c r="C78" s="19">
        <v>398000</v>
      </c>
      <c r="D78" s="19">
        <v>0</v>
      </c>
      <c r="E78" s="19">
        <v>266500</v>
      </c>
      <c r="F78" s="19">
        <v>416350</v>
      </c>
      <c r="G78" s="19">
        <v>132800</v>
      </c>
      <c r="H78" s="19">
        <v>255100</v>
      </c>
      <c r="I78" s="19">
        <v>438000</v>
      </c>
      <c r="J78" s="19">
        <v>804985</v>
      </c>
      <c r="K78" s="19">
        <v>257100</v>
      </c>
      <c r="L78" s="19">
        <v>630500</v>
      </c>
      <c r="M78" s="19">
        <v>777000</v>
      </c>
      <c r="N78" s="19">
        <v>465400</v>
      </c>
      <c r="O78" s="19">
        <v>416400</v>
      </c>
      <c r="P78" s="19">
        <v>0</v>
      </c>
      <c r="Q78" s="19">
        <v>373000</v>
      </c>
      <c r="R78" s="19">
        <v>679000</v>
      </c>
      <c r="S78" s="19">
        <v>809630</v>
      </c>
      <c r="T78" s="19">
        <v>191400</v>
      </c>
      <c r="U78" s="19">
        <v>2660000</v>
      </c>
      <c r="V78" s="19">
        <v>106099</v>
      </c>
      <c r="W78" s="19">
        <v>755000</v>
      </c>
      <c r="X78" s="19">
        <v>1346900</v>
      </c>
      <c r="Y78" s="19">
        <v>522000</v>
      </c>
      <c r="Z78" s="19">
        <v>484600</v>
      </c>
      <c r="AA78" s="19">
        <v>0</v>
      </c>
      <c r="AB78" s="19">
        <v>0</v>
      </c>
      <c r="AC78" s="19">
        <v>0</v>
      </c>
      <c r="AD78" s="19">
        <v>0</v>
      </c>
      <c r="AE78" s="19">
        <v>834628</v>
      </c>
      <c r="AF78" s="19">
        <v>0</v>
      </c>
      <c r="AG78" s="19">
        <v>0</v>
      </c>
      <c r="AH78" s="19">
        <v>0</v>
      </c>
      <c r="AI78" s="19">
        <v>395315</v>
      </c>
      <c r="AJ78" s="19">
        <v>0</v>
      </c>
      <c r="AK78" s="19">
        <v>2399635</v>
      </c>
      <c r="AL78" s="19">
        <v>644117</v>
      </c>
      <c r="AM78" s="19">
        <v>0</v>
      </c>
      <c r="AN78" s="19">
        <v>871388</v>
      </c>
      <c r="AO78" s="19">
        <v>782902</v>
      </c>
      <c r="AP78" s="19">
        <v>1013555</v>
      </c>
      <c r="AQ78" s="19">
        <v>682582</v>
      </c>
      <c r="AR78" s="19">
        <v>203377</v>
      </c>
      <c r="AS78" s="19">
        <v>340569</v>
      </c>
      <c r="AT78" s="19">
        <v>473721</v>
      </c>
      <c r="AU78" s="19">
        <v>98312</v>
      </c>
      <c r="AV78" s="19">
        <v>433573</v>
      </c>
      <c r="AW78" s="19">
        <v>502552</v>
      </c>
      <c r="AX78" s="19">
        <v>441023</v>
      </c>
      <c r="AY78" s="19">
        <v>938718</v>
      </c>
      <c r="AZ78" s="19">
        <v>549734</v>
      </c>
      <c r="BA78" s="19">
        <v>1551765</v>
      </c>
      <c r="BB78" s="19">
        <v>5609023</v>
      </c>
      <c r="BC78" s="19">
        <v>878161</v>
      </c>
      <c r="BD78" s="19">
        <v>921720</v>
      </c>
      <c r="BE78" s="19">
        <v>952391</v>
      </c>
      <c r="BF78" s="19">
        <v>0</v>
      </c>
      <c r="BG78" s="19">
        <v>0</v>
      </c>
      <c r="BH78" s="19">
        <v>2571600</v>
      </c>
      <c r="BI78" s="19">
        <v>37276125</v>
      </c>
      <c r="BJ78" s="1">
        <v>37276125</v>
      </c>
      <c r="BK78" s="1">
        <v>0</v>
      </c>
    </row>
    <row r="79" spans="2:63">
      <c r="B79" s="6" t="s">
        <v>99</v>
      </c>
      <c r="C79" s="27">
        <v>5489364</v>
      </c>
      <c r="D79" s="27">
        <v>0</v>
      </c>
      <c r="E79" s="27">
        <v>7811431</v>
      </c>
      <c r="F79" s="27">
        <v>23217764</v>
      </c>
      <c r="G79" s="27">
        <v>7203094</v>
      </c>
      <c r="H79" s="27">
        <v>13325707</v>
      </c>
      <c r="I79" s="27">
        <v>6070009</v>
      </c>
      <c r="J79" s="27">
        <v>9824076</v>
      </c>
      <c r="K79" s="27">
        <v>10470734</v>
      </c>
      <c r="L79" s="27">
        <v>151964</v>
      </c>
      <c r="M79" s="27">
        <v>7058756</v>
      </c>
      <c r="N79" s="27">
        <v>6753549</v>
      </c>
      <c r="O79" s="27">
        <v>3308600</v>
      </c>
      <c r="P79" s="27">
        <v>901963</v>
      </c>
      <c r="Q79" s="27">
        <v>7951423</v>
      </c>
      <c r="R79" s="27">
        <v>4972309</v>
      </c>
      <c r="S79" s="27">
        <v>3419933</v>
      </c>
      <c r="T79" s="27">
        <v>10204603</v>
      </c>
      <c r="U79" s="27">
        <v>20478457</v>
      </c>
      <c r="V79" s="27">
        <v>10788433</v>
      </c>
      <c r="W79" s="27">
        <v>1522743</v>
      </c>
      <c r="X79" s="27">
        <v>3390200</v>
      </c>
      <c r="Y79" s="27">
        <v>4869026</v>
      </c>
      <c r="Z79" s="27">
        <v>9155709</v>
      </c>
      <c r="AA79" s="27">
        <v>0</v>
      </c>
      <c r="AB79" s="27">
        <v>0</v>
      </c>
      <c r="AC79" s="27">
        <v>440630</v>
      </c>
      <c r="AD79" s="27">
        <v>0</v>
      </c>
      <c r="AE79" s="27">
        <v>2412969</v>
      </c>
      <c r="AF79" s="27">
        <v>0</v>
      </c>
      <c r="AG79" s="27">
        <v>0</v>
      </c>
      <c r="AH79" s="27">
        <v>0</v>
      </c>
      <c r="AI79" s="27">
        <v>891545</v>
      </c>
      <c r="AJ79" s="27">
        <v>0</v>
      </c>
      <c r="AK79" s="27">
        <v>3849905</v>
      </c>
      <c r="AL79" s="27">
        <v>3476595</v>
      </c>
      <c r="AM79" s="27">
        <v>0</v>
      </c>
      <c r="AN79" s="27">
        <v>1984059</v>
      </c>
      <c r="AO79" s="27">
        <v>3567012</v>
      </c>
      <c r="AP79" s="27">
        <v>1791691</v>
      </c>
      <c r="AQ79" s="27">
        <v>4443992</v>
      </c>
      <c r="AR79" s="27">
        <v>2562710</v>
      </c>
      <c r="AS79" s="27">
        <v>1899548</v>
      </c>
      <c r="AT79" s="27">
        <v>2984700</v>
      </c>
      <c r="AU79" s="27">
        <v>1440936</v>
      </c>
      <c r="AV79" s="27">
        <v>2881410</v>
      </c>
      <c r="AW79" s="27">
        <v>1115401</v>
      </c>
      <c r="AX79" s="27">
        <v>2235076</v>
      </c>
      <c r="AY79" s="27">
        <v>8311095</v>
      </c>
      <c r="AZ79" s="27">
        <v>6882810</v>
      </c>
      <c r="BA79" s="27">
        <v>2130228</v>
      </c>
      <c r="BB79" s="27">
        <v>7766280</v>
      </c>
      <c r="BC79" s="27">
        <v>2063428</v>
      </c>
      <c r="BD79" s="27">
        <v>2106073</v>
      </c>
      <c r="BE79" s="27">
        <v>2475716</v>
      </c>
      <c r="BF79" s="27">
        <v>0</v>
      </c>
      <c r="BG79" s="27">
        <v>1021974</v>
      </c>
      <c r="BH79" s="27">
        <v>1286319</v>
      </c>
      <c r="BI79" s="27">
        <v>250361949</v>
      </c>
      <c r="BJ79" s="1">
        <v>250361949</v>
      </c>
      <c r="BK79" s="1">
        <v>0</v>
      </c>
    </row>
    <row r="80" spans="2:63">
      <c r="B80" s="25" t="s">
        <v>130</v>
      </c>
      <c r="C80" s="18">
        <v>16052938</v>
      </c>
      <c r="D80" s="18">
        <v>0</v>
      </c>
      <c r="E80" s="18">
        <v>20221315</v>
      </c>
      <c r="F80" s="18">
        <v>55356568</v>
      </c>
      <c r="G80" s="18">
        <v>19182443</v>
      </c>
      <c r="H80" s="18">
        <v>30532287</v>
      </c>
      <c r="I80" s="18">
        <v>17393854</v>
      </c>
      <c r="J80" s="18">
        <v>22995997</v>
      </c>
      <c r="K80" s="18">
        <v>18147254</v>
      </c>
      <c r="L80" s="18">
        <v>5950542</v>
      </c>
      <c r="M80" s="18">
        <v>18825282</v>
      </c>
      <c r="N80" s="18">
        <v>21990016</v>
      </c>
      <c r="O80" s="18">
        <v>9333764</v>
      </c>
      <c r="P80" s="18">
        <v>9714778</v>
      </c>
      <c r="Q80" s="18">
        <v>20911577</v>
      </c>
      <c r="R80" s="18">
        <v>10097274</v>
      </c>
      <c r="S80" s="18">
        <v>8904931</v>
      </c>
      <c r="T80" s="18">
        <v>19753759</v>
      </c>
      <c r="U80" s="18">
        <v>61192632</v>
      </c>
      <c r="V80" s="18">
        <v>35336159</v>
      </c>
      <c r="W80" s="18">
        <v>3923180</v>
      </c>
      <c r="X80" s="18">
        <v>7030531</v>
      </c>
      <c r="Y80" s="18">
        <v>7745443</v>
      </c>
      <c r="Z80" s="18">
        <v>13902616</v>
      </c>
      <c r="AA80" s="18">
        <v>0</v>
      </c>
      <c r="AB80" s="18">
        <v>0</v>
      </c>
      <c r="AC80" s="18">
        <v>3314883</v>
      </c>
      <c r="AD80" s="18">
        <v>0</v>
      </c>
      <c r="AE80" s="18">
        <v>5898117</v>
      </c>
      <c r="AF80" s="18">
        <v>0</v>
      </c>
      <c r="AG80" s="18">
        <v>0</v>
      </c>
      <c r="AH80" s="18">
        <v>0</v>
      </c>
      <c r="AI80" s="18">
        <v>3421466</v>
      </c>
      <c r="AJ80" s="18">
        <v>0</v>
      </c>
      <c r="AK80" s="18">
        <v>14929540</v>
      </c>
      <c r="AL80" s="18">
        <v>9052312</v>
      </c>
      <c r="AM80" s="18">
        <v>0</v>
      </c>
      <c r="AN80" s="18">
        <v>7268825</v>
      </c>
      <c r="AO80" s="18">
        <v>8086283</v>
      </c>
      <c r="AP80" s="18">
        <v>4604936</v>
      </c>
      <c r="AQ80" s="18">
        <v>8749730</v>
      </c>
      <c r="AR80" s="18">
        <v>6575270</v>
      </c>
      <c r="AS80" s="18">
        <v>5200862</v>
      </c>
      <c r="AT80" s="18">
        <v>13409125</v>
      </c>
      <c r="AU80" s="18">
        <v>4773147</v>
      </c>
      <c r="AV80" s="18">
        <v>6334723</v>
      </c>
      <c r="AW80" s="18">
        <v>5384136</v>
      </c>
      <c r="AX80" s="18">
        <v>5902416</v>
      </c>
      <c r="AY80" s="18">
        <v>16581647</v>
      </c>
      <c r="AZ80" s="18">
        <v>15567165</v>
      </c>
      <c r="BA80" s="18">
        <v>6689145</v>
      </c>
      <c r="BB80" s="18">
        <v>41050732</v>
      </c>
      <c r="BC80" s="18">
        <v>9797523</v>
      </c>
      <c r="BD80" s="18">
        <v>8162379</v>
      </c>
      <c r="BE80" s="18">
        <v>5862483</v>
      </c>
      <c r="BF80" s="18">
        <v>0</v>
      </c>
      <c r="BG80" s="18">
        <v>3524274</v>
      </c>
      <c r="BH80" s="18">
        <v>6866951</v>
      </c>
      <c r="BI80" s="18">
        <v>681503210</v>
      </c>
      <c r="BJ80" s="1">
        <v>681503210</v>
      </c>
      <c r="BK80" s="1">
        <v>0</v>
      </c>
    </row>
    <row r="81" spans="2:63">
      <c r="B81" s="25" t="s">
        <v>145</v>
      </c>
      <c r="C81" s="18">
        <v>44824083</v>
      </c>
      <c r="D81" s="18">
        <v>0</v>
      </c>
      <c r="E81" s="18">
        <v>49230818</v>
      </c>
      <c r="F81" s="18">
        <v>155198182</v>
      </c>
      <c r="G81" s="18">
        <v>47505197</v>
      </c>
      <c r="H81" s="18">
        <v>71946688</v>
      </c>
      <c r="I81" s="18">
        <v>46454844</v>
      </c>
      <c r="J81" s="18">
        <v>75339849</v>
      </c>
      <c r="K81" s="18">
        <v>48291082</v>
      </c>
      <c r="L81" s="18">
        <v>45371538</v>
      </c>
      <c r="M81" s="18">
        <v>59748114</v>
      </c>
      <c r="N81" s="18">
        <v>73486496</v>
      </c>
      <c r="O81" s="18">
        <v>37622440</v>
      </c>
      <c r="P81" s="18">
        <v>34193823</v>
      </c>
      <c r="Q81" s="18">
        <v>60817702</v>
      </c>
      <c r="R81" s="18">
        <v>28057064</v>
      </c>
      <c r="S81" s="18">
        <v>28262547</v>
      </c>
      <c r="T81" s="18">
        <v>140998672</v>
      </c>
      <c r="U81" s="18">
        <v>188639663</v>
      </c>
      <c r="V81" s="18">
        <v>94156053</v>
      </c>
      <c r="W81" s="18">
        <v>13538066</v>
      </c>
      <c r="X81" s="18">
        <v>42473447</v>
      </c>
      <c r="Y81" s="18">
        <v>36145120</v>
      </c>
      <c r="Z81" s="18">
        <v>39003759</v>
      </c>
      <c r="AA81" s="18">
        <v>0</v>
      </c>
      <c r="AB81" s="18">
        <v>0</v>
      </c>
      <c r="AC81" s="18">
        <v>14024378</v>
      </c>
      <c r="AD81" s="18">
        <v>0</v>
      </c>
      <c r="AE81" s="18">
        <v>13982051</v>
      </c>
      <c r="AF81" s="18">
        <v>0</v>
      </c>
      <c r="AG81" s="18">
        <v>0</v>
      </c>
      <c r="AH81" s="18">
        <v>0</v>
      </c>
      <c r="AI81" s="18">
        <v>19915672</v>
      </c>
      <c r="AJ81" s="18">
        <v>0</v>
      </c>
      <c r="AK81" s="18">
        <v>100672804</v>
      </c>
      <c r="AL81" s="18">
        <v>34861444</v>
      </c>
      <c r="AM81" s="18">
        <v>0</v>
      </c>
      <c r="AN81" s="18">
        <v>27603441</v>
      </c>
      <c r="AO81" s="18">
        <v>27777313</v>
      </c>
      <c r="AP81" s="18">
        <v>18037729</v>
      </c>
      <c r="AQ81" s="18">
        <v>26753576</v>
      </c>
      <c r="AR81" s="18">
        <v>33130060</v>
      </c>
      <c r="AS81" s="18">
        <v>19299320</v>
      </c>
      <c r="AT81" s="18">
        <v>106825217</v>
      </c>
      <c r="AU81" s="18">
        <v>26578671</v>
      </c>
      <c r="AV81" s="18">
        <v>24424017</v>
      </c>
      <c r="AW81" s="18">
        <v>28094064</v>
      </c>
      <c r="AX81" s="18">
        <v>26267899</v>
      </c>
      <c r="AY81" s="18">
        <v>101270627</v>
      </c>
      <c r="AZ81" s="18">
        <v>67477628</v>
      </c>
      <c r="BA81" s="18">
        <v>20756747</v>
      </c>
      <c r="BB81" s="18">
        <v>87217613</v>
      </c>
      <c r="BC81" s="18">
        <v>48303598</v>
      </c>
      <c r="BD81" s="18">
        <v>32069619</v>
      </c>
      <c r="BE81" s="18">
        <v>28973091</v>
      </c>
      <c r="BF81" s="18">
        <v>0</v>
      </c>
      <c r="BG81" s="18">
        <v>31941886</v>
      </c>
      <c r="BH81" s="18">
        <v>26090022</v>
      </c>
      <c r="BI81" s="18">
        <v>2453653734</v>
      </c>
      <c r="BJ81" s="1">
        <v>2453653734</v>
      </c>
      <c r="BK81" s="1">
        <v>0</v>
      </c>
    </row>
    <row r="82" spans="2:63">
      <c r="B82" s="7" t="s">
        <v>100</v>
      </c>
      <c r="C82" s="18">
        <v>5705658</v>
      </c>
      <c r="D82" s="18">
        <v>0</v>
      </c>
      <c r="E82" s="18">
        <v>7551255</v>
      </c>
      <c r="F82" s="18">
        <v>25089341</v>
      </c>
      <c r="G82" s="18">
        <v>11559628</v>
      </c>
      <c r="H82" s="18">
        <v>15124183</v>
      </c>
      <c r="I82" s="18">
        <v>8289446</v>
      </c>
      <c r="J82" s="18">
        <v>7347750</v>
      </c>
      <c r="K82" s="18">
        <v>7648997</v>
      </c>
      <c r="L82" s="18">
        <v>25529389</v>
      </c>
      <c r="M82" s="18">
        <v>11217406</v>
      </c>
      <c r="N82" s="18">
        <v>10332591</v>
      </c>
      <c r="O82" s="18">
        <v>4599196</v>
      </c>
      <c r="P82" s="18">
        <v>4934354</v>
      </c>
      <c r="Q82" s="18">
        <v>16463002</v>
      </c>
      <c r="R82" s="18">
        <v>11690119</v>
      </c>
      <c r="S82" s="18">
        <v>4447184</v>
      </c>
      <c r="T82" s="18">
        <v>5450486</v>
      </c>
      <c r="U82" s="18">
        <v>28497078</v>
      </c>
      <c r="V82" s="18">
        <v>20932212</v>
      </c>
      <c r="W82" s="18">
        <v>2195495</v>
      </c>
      <c r="X82" s="18">
        <v>4523439</v>
      </c>
      <c r="Y82" s="18">
        <v>6113110</v>
      </c>
      <c r="Z82" s="18">
        <v>7227186</v>
      </c>
      <c r="AA82" s="18">
        <v>0</v>
      </c>
      <c r="AB82" s="18">
        <v>0</v>
      </c>
      <c r="AC82" s="18">
        <v>2593952</v>
      </c>
      <c r="AD82" s="18">
        <v>0</v>
      </c>
      <c r="AE82" s="18">
        <v>2963054</v>
      </c>
      <c r="AF82" s="18">
        <v>0</v>
      </c>
      <c r="AG82" s="18">
        <v>0</v>
      </c>
      <c r="AH82" s="18">
        <v>0</v>
      </c>
      <c r="AI82" s="18">
        <v>3696368</v>
      </c>
      <c r="AJ82" s="18">
        <v>0</v>
      </c>
      <c r="AK82" s="18">
        <v>22183734</v>
      </c>
      <c r="AL82" s="18">
        <v>7241951</v>
      </c>
      <c r="AM82" s="18">
        <v>0</v>
      </c>
      <c r="AN82" s="18">
        <v>5008269</v>
      </c>
      <c r="AO82" s="18">
        <v>8731001</v>
      </c>
      <c r="AP82" s="18">
        <v>4853335</v>
      </c>
      <c r="AQ82" s="18">
        <v>10658376</v>
      </c>
      <c r="AR82" s="18">
        <v>11448029</v>
      </c>
      <c r="AS82" s="18">
        <v>6707891</v>
      </c>
      <c r="AT82" s="18">
        <v>23984986</v>
      </c>
      <c r="AU82" s="18">
        <v>5239655</v>
      </c>
      <c r="AV82" s="18">
        <v>4835873</v>
      </c>
      <c r="AW82" s="18">
        <v>5691921</v>
      </c>
      <c r="AX82" s="18">
        <v>5275283</v>
      </c>
      <c r="AY82" s="18">
        <v>27562704</v>
      </c>
      <c r="AZ82" s="18">
        <v>20570897</v>
      </c>
      <c r="BA82" s="18">
        <v>6133353</v>
      </c>
      <c r="BB82" s="18">
        <v>45416836</v>
      </c>
      <c r="BC82" s="18">
        <v>12448857</v>
      </c>
      <c r="BD82" s="18">
        <v>11305452</v>
      </c>
      <c r="BE82" s="18">
        <v>6445880</v>
      </c>
      <c r="BF82" s="18">
        <v>0</v>
      </c>
      <c r="BG82" s="18">
        <v>5829909</v>
      </c>
      <c r="BH82" s="18">
        <v>8412969</v>
      </c>
      <c r="BI82" s="18">
        <v>527709040</v>
      </c>
      <c r="BJ82" s="1">
        <v>527709040</v>
      </c>
      <c r="BK82" s="1">
        <v>0</v>
      </c>
    </row>
    <row r="83" spans="2:63">
      <c r="B83" s="26" t="s">
        <v>101</v>
      </c>
      <c r="C83" s="18">
        <v>39118425</v>
      </c>
      <c r="D83" s="18">
        <v>0</v>
      </c>
      <c r="E83" s="18">
        <v>41679563</v>
      </c>
      <c r="F83" s="18">
        <v>130108841</v>
      </c>
      <c r="G83" s="18">
        <v>35945569</v>
      </c>
      <c r="H83" s="18">
        <v>56822505</v>
      </c>
      <c r="I83" s="18">
        <v>38165398</v>
      </c>
      <c r="J83" s="18">
        <v>67992099</v>
      </c>
      <c r="K83" s="18">
        <v>40642085</v>
      </c>
      <c r="L83" s="18">
        <v>19842149</v>
      </c>
      <c r="M83" s="18">
        <v>48530708</v>
      </c>
      <c r="N83" s="18">
        <v>63153905</v>
      </c>
      <c r="O83" s="18">
        <v>33023244</v>
      </c>
      <c r="P83" s="18">
        <v>29259469</v>
      </c>
      <c r="Q83" s="18">
        <v>44354700</v>
      </c>
      <c r="R83" s="18">
        <v>16366945</v>
      </c>
      <c r="S83" s="18">
        <v>23815363</v>
      </c>
      <c r="T83" s="18">
        <v>135548186</v>
      </c>
      <c r="U83" s="18">
        <v>160142585</v>
      </c>
      <c r="V83" s="18">
        <v>73223841</v>
      </c>
      <c r="W83" s="18">
        <v>11342571</v>
      </c>
      <c r="X83" s="18">
        <v>37950008</v>
      </c>
      <c r="Y83" s="18">
        <v>30032010</v>
      </c>
      <c r="Z83" s="18">
        <v>31776573</v>
      </c>
      <c r="AA83" s="18">
        <v>0</v>
      </c>
      <c r="AB83" s="18">
        <v>0</v>
      </c>
      <c r="AC83" s="18">
        <v>11430426</v>
      </c>
      <c r="AD83" s="18">
        <v>0</v>
      </c>
      <c r="AE83" s="18">
        <v>11018997</v>
      </c>
      <c r="AF83" s="18">
        <v>0</v>
      </c>
      <c r="AG83" s="18">
        <v>0</v>
      </c>
      <c r="AH83" s="18">
        <v>0</v>
      </c>
      <c r="AI83" s="18">
        <v>16219304</v>
      </c>
      <c r="AJ83" s="18">
        <v>0</v>
      </c>
      <c r="AK83" s="18">
        <v>78489070</v>
      </c>
      <c r="AL83" s="18">
        <v>27619493</v>
      </c>
      <c r="AM83" s="18">
        <v>0</v>
      </c>
      <c r="AN83" s="18">
        <v>22595172</v>
      </c>
      <c r="AO83" s="18">
        <v>19046312</v>
      </c>
      <c r="AP83" s="18">
        <v>13184394</v>
      </c>
      <c r="AQ83" s="18">
        <v>16095200</v>
      </c>
      <c r="AR83" s="18">
        <v>21682031</v>
      </c>
      <c r="AS83" s="18">
        <v>12591429</v>
      </c>
      <c r="AT83" s="18">
        <v>82840231</v>
      </c>
      <c r="AU83" s="18">
        <v>21339016</v>
      </c>
      <c r="AV83" s="18">
        <v>19588144</v>
      </c>
      <c r="AW83" s="18">
        <v>22402143</v>
      </c>
      <c r="AX83" s="18">
        <v>20992616</v>
      </c>
      <c r="AY83" s="18">
        <v>73707923</v>
      </c>
      <c r="AZ83" s="18">
        <v>46906731</v>
      </c>
      <c r="BA83" s="18">
        <v>14623394</v>
      </c>
      <c r="BB83" s="18">
        <v>41800777</v>
      </c>
      <c r="BC83" s="18">
        <v>35854741</v>
      </c>
      <c r="BD83" s="18">
        <v>20764167</v>
      </c>
      <c r="BE83" s="18">
        <v>22527211</v>
      </c>
      <c r="BF83" s="18">
        <v>0</v>
      </c>
      <c r="BG83" s="18">
        <v>26111977</v>
      </c>
      <c r="BH83" s="18">
        <v>17677053</v>
      </c>
      <c r="BI83" s="18">
        <v>1925944694</v>
      </c>
      <c r="BJ83" s="1">
        <v>1925944694</v>
      </c>
      <c r="BK83" s="1">
        <v>0</v>
      </c>
    </row>
    <row r="85" spans="2:63" s="5" customFormat="1">
      <c r="B85" s="5" t="s">
        <v>150</v>
      </c>
    </row>
    <row r="86" spans="2:63" s="23" customFormat="1">
      <c r="B86" s="22"/>
      <c r="C86" s="22" t="s">
        <v>37</v>
      </c>
      <c r="D86" s="30" t="s">
        <v>38</v>
      </c>
      <c r="E86" s="43" t="s">
        <v>39</v>
      </c>
      <c r="F86" s="43" t="s">
        <v>40</v>
      </c>
      <c r="G86" s="22" t="s">
        <v>41</v>
      </c>
      <c r="H86" s="22" t="s">
        <v>42</v>
      </c>
      <c r="I86" s="22" t="s">
        <v>43</v>
      </c>
      <c r="J86" s="22" t="s">
        <v>44</v>
      </c>
      <c r="K86" s="22" t="s">
        <v>45</v>
      </c>
      <c r="L86" s="22" t="s">
        <v>46</v>
      </c>
      <c r="M86" s="22" t="s">
        <v>47</v>
      </c>
      <c r="N86" s="22" t="s">
        <v>49</v>
      </c>
      <c r="O86" s="22" t="s">
        <v>50</v>
      </c>
      <c r="P86" s="22" t="s">
        <v>52</v>
      </c>
      <c r="Q86" s="22" t="s">
        <v>53</v>
      </c>
      <c r="R86" s="22" t="s">
        <v>54</v>
      </c>
      <c r="S86" s="22" t="s">
        <v>56</v>
      </c>
      <c r="T86" s="43" t="s">
        <v>87</v>
      </c>
      <c r="U86" s="22" t="s">
        <v>89</v>
      </c>
      <c r="V86" s="35" t="s">
        <v>90</v>
      </c>
      <c r="W86" s="22" t="s">
        <v>137</v>
      </c>
      <c r="X86" s="22" t="s">
        <v>122</v>
      </c>
      <c r="Y86" s="22" t="s">
        <v>123</v>
      </c>
      <c r="Z86" s="22" t="s">
        <v>124</v>
      </c>
      <c r="AA86" s="22" t="s">
        <v>126</v>
      </c>
      <c r="AB86" s="22" t="s">
        <v>57</v>
      </c>
      <c r="AC86" s="22" t="s">
        <v>58</v>
      </c>
      <c r="AD86" s="22" t="s">
        <v>59</v>
      </c>
      <c r="AE86" s="22" t="s">
        <v>60</v>
      </c>
      <c r="AF86" s="22" t="s">
        <v>61</v>
      </c>
      <c r="AG86" s="22" t="s">
        <v>62</v>
      </c>
      <c r="AH86" s="22" t="s">
        <v>63</v>
      </c>
      <c r="AI86" s="22" t="s">
        <v>64</v>
      </c>
      <c r="AJ86" s="22" t="s">
        <v>65</v>
      </c>
      <c r="AK86" s="22" t="s">
        <v>66</v>
      </c>
      <c r="AL86" s="22" t="s">
        <v>67</v>
      </c>
      <c r="AM86" s="22" t="s">
        <v>68</v>
      </c>
      <c r="AN86" s="22" t="s">
        <v>69</v>
      </c>
      <c r="AO86" s="22" t="s">
        <v>70</v>
      </c>
      <c r="AP86" s="22" t="s">
        <v>71</v>
      </c>
      <c r="AQ86" s="22" t="s">
        <v>72</v>
      </c>
      <c r="AR86" s="22" t="s">
        <v>73</v>
      </c>
      <c r="AS86" s="22" t="s">
        <v>74</v>
      </c>
      <c r="AT86" s="22" t="s">
        <v>75</v>
      </c>
      <c r="AU86" s="22" t="s">
        <v>76</v>
      </c>
      <c r="AV86" s="22" t="s">
        <v>77</v>
      </c>
      <c r="AW86" s="22" t="s">
        <v>78</v>
      </c>
      <c r="AX86" s="22" t="s">
        <v>79</v>
      </c>
      <c r="AY86" s="22" t="s">
        <v>80</v>
      </c>
      <c r="AZ86" s="22" t="s">
        <v>81</v>
      </c>
      <c r="BA86" s="22" t="s">
        <v>82</v>
      </c>
      <c r="BB86" s="22" t="s">
        <v>83</v>
      </c>
      <c r="BC86" s="22" t="s">
        <v>84</v>
      </c>
      <c r="BD86" s="22" t="s">
        <v>85</v>
      </c>
      <c r="BE86" s="22" t="s">
        <v>86</v>
      </c>
      <c r="BF86" s="22" t="s">
        <v>88</v>
      </c>
      <c r="BG86" s="22" t="s">
        <v>125</v>
      </c>
      <c r="BH86" s="22" t="s">
        <v>132</v>
      </c>
      <c r="BI86" s="22" t="s">
        <v>92</v>
      </c>
    </row>
    <row r="87" spans="2:63">
      <c r="B87" s="28" t="s">
        <v>93</v>
      </c>
      <c r="C87" s="27">
        <f t="shared" ref="C87:AH87" si="36">SUM(C57-C72)</f>
        <v>9938</v>
      </c>
      <c r="D87" s="27">
        <f t="shared" si="36"/>
        <v>0</v>
      </c>
      <c r="E87" s="31">
        <f t="shared" si="36"/>
        <v>-29057461</v>
      </c>
      <c r="F87" s="31">
        <f t="shared" si="36"/>
        <v>-83812421</v>
      </c>
      <c r="G87" s="27">
        <f t="shared" si="36"/>
        <v>-4716278</v>
      </c>
      <c r="H87" s="27">
        <f t="shared" si="36"/>
        <v>-1542003</v>
      </c>
      <c r="I87" s="27">
        <f t="shared" si="36"/>
        <v>-61689</v>
      </c>
      <c r="J87" s="27">
        <f t="shared" si="36"/>
        <v>-7737729</v>
      </c>
      <c r="K87" s="27">
        <f t="shared" si="36"/>
        <v>-3274816</v>
      </c>
      <c r="L87" s="27">
        <f t="shared" si="36"/>
        <v>0</v>
      </c>
      <c r="M87" s="27">
        <f t="shared" si="36"/>
        <v>0</v>
      </c>
      <c r="N87" s="27">
        <f t="shared" si="36"/>
        <v>-15498575</v>
      </c>
      <c r="O87" s="27">
        <f t="shared" si="36"/>
        <v>-9681323</v>
      </c>
      <c r="P87" s="27">
        <f t="shared" si="36"/>
        <v>-8054101</v>
      </c>
      <c r="Q87" s="27">
        <f t="shared" si="36"/>
        <v>-176631</v>
      </c>
      <c r="R87" s="27">
        <f t="shared" si="36"/>
        <v>3512846</v>
      </c>
      <c r="S87" s="27">
        <f t="shared" si="36"/>
        <v>0</v>
      </c>
      <c r="T87" s="31">
        <f t="shared" si="36"/>
        <v>-35796304</v>
      </c>
      <c r="U87" s="27">
        <f t="shared" si="36"/>
        <v>-5802463</v>
      </c>
      <c r="V87" s="37">
        <f t="shared" si="36"/>
        <v>-3417215</v>
      </c>
      <c r="W87" s="27">
        <f t="shared" si="36"/>
        <v>-3133600</v>
      </c>
      <c r="X87" s="27">
        <f t="shared" si="36"/>
        <v>-2291066</v>
      </c>
      <c r="Y87" s="27">
        <f t="shared" si="36"/>
        <v>-2974740</v>
      </c>
      <c r="Z87" s="27">
        <f t="shared" si="36"/>
        <v>743297</v>
      </c>
      <c r="AA87" s="27">
        <f t="shared" si="36"/>
        <v>0</v>
      </c>
      <c r="AB87" s="27">
        <f t="shared" si="36"/>
        <v>0</v>
      </c>
      <c r="AC87" s="27">
        <f t="shared" si="36"/>
        <v>0</v>
      </c>
      <c r="AD87" s="27">
        <f t="shared" si="36"/>
        <v>0</v>
      </c>
      <c r="AE87" s="27">
        <f t="shared" si="36"/>
        <v>12296</v>
      </c>
      <c r="AF87" s="27">
        <f t="shared" si="36"/>
        <v>0</v>
      </c>
      <c r="AG87" s="27">
        <f t="shared" si="36"/>
        <v>0</v>
      </c>
      <c r="AH87" s="27">
        <f t="shared" si="36"/>
        <v>0</v>
      </c>
      <c r="AI87" s="27">
        <f t="shared" ref="AI87:BI87" si="37">SUM(AI57-AI72)</f>
        <v>0</v>
      </c>
      <c r="AJ87" s="27">
        <f t="shared" si="37"/>
        <v>0</v>
      </c>
      <c r="AK87" s="27">
        <f t="shared" si="37"/>
        <v>0</v>
      </c>
      <c r="AL87" s="27">
        <f t="shared" si="37"/>
        <v>2949302</v>
      </c>
      <c r="AM87" s="27">
        <f t="shared" si="37"/>
        <v>0</v>
      </c>
      <c r="AN87" s="27">
        <f t="shared" si="37"/>
        <v>-5911300</v>
      </c>
      <c r="AO87" s="27">
        <f t="shared" si="37"/>
        <v>-3363807</v>
      </c>
      <c r="AP87" s="27">
        <f t="shared" si="37"/>
        <v>91192</v>
      </c>
      <c r="AQ87" s="27">
        <f t="shared" si="37"/>
        <v>-143741</v>
      </c>
      <c r="AR87" s="27">
        <f t="shared" si="37"/>
        <v>-3351139</v>
      </c>
      <c r="AS87" s="27">
        <f t="shared" si="37"/>
        <v>-1027463</v>
      </c>
      <c r="AT87" s="27">
        <f t="shared" si="37"/>
        <v>-13993354</v>
      </c>
      <c r="AU87" s="27">
        <f t="shared" si="37"/>
        <v>-2463283</v>
      </c>
      <c r="AV87" s="27">
        <f t="shared" si="37"/>
        <v>-2341438</v>
      </c>
      <c r="AW87" s="27">
        <f t="shared" si="37"/>
        <v>-1551990</v>
      </c>
      <c r="AX87" s="27">
        <f t="shared" si="37"/>
        <v>-412189</v>
      </c>
      <c r="AY87" s="27">
        <f t="shared" si="37"/>
        <v>-14732157</v>
      </c>
      <c r="AZ87" s="27">
        <f t="shared" si="37"/>
        <v>-1441919</v>
      </c>
      <c r="BA87" s="27">
        <f t="shared" si="37"/>
        <v>-464150</v>
      </c>
      <c r="BB87" s="27">
        <f t="shared" si="37"/>
        <v>-4952175</v>
      </c>
      <c r="BC87" s="27">
        <f t="shared" si="37"/>
        <v>-3008826</v>
      </c>
      <c r="BD87" s="27">
        <f t="shared" si="37"/>
        <v>710260</v>
      </c>
      <c r="BE87" s="27">
        <f t="shared" si="37"/>
        <v>-1428703</v>
      </c>
      <c r="BF87" s="27">
        <f t="shared" si="37"/>
        <v>0</v>
      </c>
      <c r="BG87" s="27">
        <f t="shared" si="37"/>
        <v>0</v>
      </c>
      <c r="BH87" s="27">
        <f t="shared" si="37"/>
        <v>-2947655</v>
      </c>
      <c r="BI87" s="27">
        <f t="shared" si="37"/>
        <v>-272534573</v>
      </c>
      <c r="BJ87" s="1">
        <f t="shared" ref="BJ87:BJ98" si="38">SUM(C87:BH87)</f>
        <v>-272534573</v>
      </c>
      <c r="BK87" s="1">
        <f t="shared" ref="BK87:BK98" si="39">SUM(BI87-BJ87)</f>
        <v>0</v>
      </c>
    </row>
    <row r="88" spans="2:63" ht="12" thickBot="1">
      <c r="B88" s="46" t="s">
        <v>94</v>
      </c>
      <c r="C88" s="47">
        <f t="shared" ref="C88:AH88" si="40">SUM(C58-C73)</f>
        <v>60578</v>
      </c>
      <c r="D88" s="47">
        <f t="shared" si="40"/>
        <v>0</v>
      </c>
      <c r="E88" s="48">
        <f t="shared" si="40"/>
        <v>-2979590</v>
      </c>
      <c r="F88" s="48">
        <f t="shared" si="40"/>
        <v>-9838926</v>
      </c>
      <c r="G88" s="47">
        <f t="shared" si="40"/>
        <v>-713617</v>
      </c>
      <c r="H88" s="47">
        <f t="shared" si="40"/>
        <v>6904</v>
      </c>
      <c r="I88" s="47">
        <f t="shared" si="40"/>
        <v>-654411</v>
      </c>
      <c r="J88" s="47">
        <f t="shared" si="40"/>
        <v>246038</v>
      </c>
      <c r="K88" s="47">
        <f t="shared" si="40"/>
        <v>-2477206</v>
      </c>
      <c r="L88" s="47">
        <f t="shared" si="40"/>
        <v>0</v>
      </c>
      <c r="M88" s="47">
        <f t="shared" si="40"/>
        <v>-863857</v>
      </c>
      <c r="N88" s="47">
        <f t="shared" si="40"/>
        <v>-347831</v>
      </c>
      <c r="O88" s="47">
        <f t="shared" si="40"/>
        <v>-2241583</v>
      </c>
      <c r="P88" s="47">
        <f t="shared" si="40"/>
        <v>-108600</v>
      </c>
      <c r="Q88" s="47">
        <f t="shared" si="40"/>
        <v>1553371</v>
      </c>
      <c r="R88" s="47">
        <f t="shared" si="40"/>
        <v>517733</v>
      </c>
      <c r="S88" s="47">
        <f t="shared" si="40"/>
        <v>-175051</v>
      </c>
      <c r="T88" s="48">
        <f t="shared" si="40"/>
        <v>5117894</v>
      </c>
      <c r="U88" s="47">
        <f t="shared" si="40"/>
        <v>1459708</v>
      </c>
      <c r="V88" s="49">
        <f t="shared" si="40"/>
        <v>-1651018</v>
      </c>
      <c r="W88" s="47">
        <f t="shared" si="40"/>
        <v>1149619</v>
      </c>
      <c r="X88" s="47">
        <f t="shared" si="40"/>
        <v>-3671187</v>
      </c>
      <c r="Y88" s="47">
        <f t="shared" si="40"/>
        <v>-410733</v>
      </c>
      <c r="Z88" s="47">
        <f t="shared" si="40"/>
        <v>680021</v>
      </c>
      <c r="AA88" s="47">
        <f t="shared" si="40"/>
        <v>0</v>
      </c>
      <c r="AB88" s="47">
        <f t="shared" si="40"/>
        <v>0</v>
      </c>
      <c r="AC88" s="47">
        <f t="shared" si="40"/>
        <v>-59261</v>
      </c>
      <c r="AD88" s="47">
        <f t="shared" si="40"/>
        <v>0</v>
      </c>
      <c r="AE88" s="47">
        <f t="shared" si="40"/>
        <v>-1100789</v>
      </c>
      <c r="AF88" s="47">
        <f t="shared" si="40"/>
        <v>0</v>
      </c>
      <c r="AG88" s="47">
        <f t="shared" si="40"/>
        <v>0</v>
      </c>
      <c r="AH88" s="47">
        <f t="shared" si="40"/>
        <v>0</v>
      </c>
      <c r="AI88" s="47">
        <f t="shared" ref="AI88:BI88" si="41">SUM(AI58-AI73)</f>
        <v>-12943</v>
      </c>
      <c r="AJ88" s="47">
        <f t="shared" si="41"/>
        <v>0</v>
      </c>
      <c r="AK88" s="47">
        <f t="shared" si="41"/>
        <v>12568</v>
      </c>
      <c r="AL88" s="47">
        <f t="shared" si="41"/>
        <v>-367995</v>
      </c>
      <c r="AM88" s="47">
        <f t="shared" si="41"/>
        <v>0</v>
      </c>
      <c r="AN88" s="47">
        <f t="shared" si="41"/>
        <v>-163622</v>
      </c>
      <c r="AO88" s="47">
        <f t="shared" si="41"/>
        <v>-1278490</v>
      </c>
      <c r="AP88" s="47">
        <f t="shared" si="41"/>
        <v>-544819</v>
      </c>
      <c r="AQ88" s="47">
        <f t="shared" si="41"/>
        <v>-1198664</v>
      </c>
      <c r="AR88" s="47">
        <f t="shared" si="41"/>
        <v>1574522</v>
      </c>
      <c r="AS88" s="47">
        <f t="shared" si="41"/>
        <v>1548143</v>
      </c>
      <c r="AT88" s="47">
        <f t="shared" si="41"/>
        <v>4141450</v>
      </c>
      <c r="AU88" s="47">
        <f t="shared" si="41"/>
        <v>404335</v>
      </c>
      <c r="AV88" s="47">
        <f t="shared" si="41"/>
        <v>437500</v>
      </c>
      <c r="AW88" s="47">
        <f t="shared" si="41"/>
        <v>-651917</v>
      </c>
      <c r="AX88" s="47">
        <f t="shared" si="41"/>
        <v>-271980</v>
      </c>
      <c r="AY88" s="47">
        <f t="shared" si="41"/>
        <v>-2589566</v>
      </c>
      <c r="AZ88" s="47">
        <f t="shared" si="41"/>
        <v>-3434064</v>
      </c>
      <c r="BA88" s="47">
        <f t="shared" si="41"/>
        <v>-508021</v>
      </c>
      <c r="BB88" s="47">
        <f t="shared" si="41"/>
        <v>133352</v>
      </c>
      <c r="BC88" s="47">
        <f t="shared" si="41"/>
        <v>-1669052</v>
      </c>
      <c r="BD88" s="47">
        <f t="shared" si="41"/>
        <v>175432</v>
      </c>
      <c r="BE88" s="47">
        <f t="shared" si="41"/>
        <v>-2006031</v>
      </c>
      <c r="BF88" s="47">
        <f t="shared" si="41"/>
        <v>0</v>
      </c>
      <c r="BG88" s="47">
        <f t="shared" si="41"/>
        <v>38930</v>
      </c>
      <c r="BH88" s="47">
        <f t="shared" si="41"/>
        <v>369879</v>
      </c>
      <c r="BI88" s="47">
        <f t="shared" si="41"/>
        <v>-22362847</v>
      </c>
      <c r="BJ88" s="1">
        <f t="shared" si="38"/>
        <v>-22362847</v>
      </c>
      <c r="BK88" s="1">
        <f t="shared" si="39"/>
        <v>0</v>
      </c>
    </row>
    <row r="89" spans="2:63" ht="12" thickBot="1">
      <c r="B89" s="51" t="s">
        <v>129</v>
      </c>
      <c r="C89" s="52">
        <f t="shared" ref="C89:AH89" si="42">SUM(C87:C88)</f>
        <v>70516</v>
      </c>
      <c r="D89" s="52">
        <f t="shared" si="42"/>
        <v>0</v>
      </c>
      <c r="E89" s="56">
        <f t="shared" si="42"/>
        <v>-32037051</v>
      </c>
      <c r="F89" s="56">
        <f t="shared" si="42"/>
        <v>-93651347</v>
      </c>
      <c r="G89" s="52">
        <f t="shared" si="42"/>
        <v>-5429895</v>
      </c>
      <c r="H89" s="52">
        <f t="shared" si="42"/>
        <v>-1535099</v>
      </c>
      <c r="I89" s="52">
        <f t="shared" si="42"/>
        <v>-716100</v>
      </c>
      <c r="J89" s="52">
        <f t="shared" si="42"/>
        <v>-7491691</v>
      </c>
      <c r="K89" s="52">
        <f t="shared" si="42"/>
        <v>-5752022</v>
      </c>
      <c r="L89" s="52">
        <f t="shared" si="42"/>
        <v>0</v>
      </c>
      <c r="M89" s="52">
        <f t="shared" si="42"/>
        <v>-863857</v>
      </c>
      <c r="N89" s="52">
        <f t="shared" si="42"/>
        <v>-15846406</v>
      </c>
      <c r="O89" s="52">
        <f t="shared" si="42"/>
        <v>-11922906</v>
      </c>
      <c r="P89" s="52">
        <f t="shared" si="42"/>
        <v>-8162701</v>
      </c>
      <c r="Q89" s="52">
        <f t="shared" si="42"/>
        <v>1376740</v>
      </c>
      <c r="R89" s="52">
        <f t="shared" si="42"/>
        <v>4030579</v>
      </c>
      <c r="S89" s="52">
        <f t="shared" si="42"/>
        <v>-175051</v>
      </c>
      <c r="T89" s="56">
        <f t="shared" si="42"/>
        <v>-30678410</v>
      </c>
      <c r="U89" s="52">
        <f t="shared" si="42"/>
        <v>-4342755</v>
      </c>
      <c r="V89" s="52">
        <f t="shared" si="42"/>
        <v>-5068233</v>
      </c>
      <c r="W89" s="52">
        <f t="shared" si="42"/>
        <v>-1983981</v>
      </c>
      <c r="X89" s="52">
        <f t="shared" si="42"/>
        <v>-5962253</v>
      </c>
      <c r="Y89" s="52">
        <f t="shared" si="42"/>
        <v>-3385473</v>
      </c>
      <c r="Z89" s="52">
        <f t="shared" si="42"/>
        <v>1423318</v>
      </c>
      <c r="AA89" s="52">
        <f t="shared" si="42"/>
        <v>0</v>
      </c>
      <c r="AB89" s="52">
        <f t="shared" si="42"/>
        <v>0</v>
      </c>
      <c r="AC89" s="52">
        <f t="shared" si="42"/>
        <v>-59261</v>
      </c>
      <c r="AD89" s="52">
        <f t="shared" si="42"/>
        <v>0</v>
      </c>
      <c r="AE89" s="52">
        <f t="shared" si="42"/>
        <v>-1088493</v>
      </c>
      <c r="AF89" s="52">
        <f t="shared" si="42"/>
        <v>0</v>
      </c>
      <c r="AG89" s="52">
        <f t="shared" si="42"/>
        <v>0</v>
      </c>
      <c r="AH89" s="52">
        <f t="shared" si="42"/>
        <v>0</v>
      </c>
      <c r="AI89" s="52">
        <f t="shared" ref="AI89:BI89" si="43">SUM(AI87:AI88)</f>
        <v>-12943</v>
      </c>
      <c r="AJ89" s="52">
        <f t="shared" si="43"/>
        <v>0</v>
      </c>
      <c r="AK89" s="52">
        <f t="shared" si="43"/>
        <v>12568</v>
      </c>
      <c r="AL89" s="52">
        <f t="shared" si="43"/>
        <v>2581307</v>
      </c>
      <c r="AM89" s="52">
        <f t="shared" si="43"/>
        <v>0</v>
      </c>
      <c r="AN89" s="52">
        <f t="shared" si="43"/>
        <v>-6074922</v>
      </c>
      <c r="AO89" s="52">
        <f t="shared" si="43"/>
        <v>-4642297</v>
      </c>
      <c r="AP89" s="52">
        <f t="shared" si="43"/>
        <v>-453627</v>
      </c>
      <c r="AQ89" s="52">
        <f t="shared" si="43"/>
        <v>-1342405</v>
      </c>
      <c r="AR89" s="52">
        <f t="shared" si="43"/>
        <v>-1776617</v>
      </c>
      <c r="AS89" s="52">
        <f t="shared" si="43"/>
        <v>520680</v>
      </c>
      <c r="AT89" s="52">
        <f t="shared" si="43"/>
        <v>-9851904</v>
      </c>
      <c r="AU89" s="52">
        <f t="shared" si="43"/>
        <v>-2058948</v>
      </c>
      <c r="AV89" s="52">
        <f t="shared" si="43"/>
        <v>-1903938</v>
      </c>
      <c r="AW89" s="52">
        <f t="shared" si="43"/>
        <v>-2203907</v>
      </c>
      <c r="AX89" s="52">
        <f t="shared" si="43"/>
        <v>-684169</v>
      </c>
      <c r="AY89" s="52">
        <f t="shared" si="43"/>
        <v>-17321723</v>
      </c>
      <c r="AZ89" s="52">
        <f t="shared" si="43"/>
        <v>-4875983</v>
      </c>
      <c r="BA89" s="52">
        <f t="shared" si="43"/>
        <v>-972171</v>
      </c>
      <c r="BB89" s="52">
        <f t="shared" si="43"/>
        <v>-4818823</v>
      </c>
      <c r="BC89" s="52">
        <f t="shared" si="43"/>
        <v>-4677878</v>
      </c>
      <c r="BD89" s="52">
        <f t="shared" si="43"/>
        <v>885692</v>
      </c>
      <c r="BE89" s="52">
        <f t="shared" si="43"/>
        <v>-3434734</v>
      </c>
      <c r="BF89" s="52">
        <f t="shared" si="43"/>
        <v>0</v>
      </c>
      <c r="BG89" s="52">
        <f t="shared" si="43"/>
        <v>38930</v>
      </c>
      <c r="BH89" s="52">
        <f t="shared" si="43"/>
        <v>-2577776</v>
      </c>
      <c r="BI89" s="53">
        <f t="shared" si="43"/>
        <v>-294897420</v>
      </c>
      <c r="BJ89" s="1">
        <f t="shared" si="38"/>
        <v>-294897420</v>
      </c>
      <c r="BK89" s="1">
        <f t="shared" si="39"/>
        <v>0</v>
      </c>
    </row>
    <row r="90" spans="2:63">
      <c r="B90" s="50" t="s">
        <v>95</v>
      </c>
      <c r="C90" s="27">
        <f t="shared" ref="C90:AH90" si="44">SUM(C60-C75)</f>
        <v>25595</v>
      </c>
      <c r="D90" s="27">
        <f t="shared" si="44"/>
        <v>0</v>
      </c>
      <c r="E90" s="31">
        <f t="shared" si="44"/>
        <v>-925293</v>
      </c>
      <c r="F90" s="31">
        <f t="shared" si="44"/>
        <v>-2600580</v>
      </c>
      <c r="G90" s="27">
        <f t="shared" si="44"/>
        <v>-311322</v>
      </c>
      <c r="H90" s="27">
        <f t="shared" si="44"/>
        <v>-13414</v>
      </c>
      <c r="I90" s="27">
        <f t="shared" si="44"/>
        <v>47485</v>
      </c>
      <c r="J90" s="27">
        <f t="shared" si="44"/>
        <v>-240954</v>
      </c>
      <c r="K90" s="27">
        <f t="shared" si="44"/>
        <v>-93598</v>
      </c>
      <c r="L90" s="27">
        <f t="shared" si="44"/>
        <v>0</v>
      </c>
      <c r="M90" s="27">
        <f t="shared" si="44"/>
        <v>-84264</v>
      </c>
      <c r="N90" s="27">
        <f t="shared" si="44"/>
        <v>-259633</v>
      </c>
      <c r="O90" s="27">
        <f t="shared" si="44"/>
        <v>-166743</v>
      </c>
      <c r="P90" s="27">
        <f t="shared" si="44"/>
        <v>-119724</v>
      </c>
      <c r="Q90" s="27">
        <f t="shared" si="44"/>
        <v>-13244</v>
      </c>
      <c r="R90" s="27">
        <f t="shared" si="44"/>
        <v>75219</v>
      </c>
      <c r="S90" s="27">
        <f t="shared" si="44"/>
        <v>0</v>
      </c>
      <c r="T90" s="31">
        <f t="shared" si="44"/>
        <v>2649144</v>
      </c>
      <c r="U90" s="27">
        <f t="shared" si="44"/>
        <v>-95965</v>
      </c>
      <c r="V90" s="37">
        <f t="shared" si="44"/>
        <v>-79675</v>
      </c>
      <c r="W90" s="27">
        <f t="shared" si="44"/>
        <v>-89735</v>
      </c>
      <c r="X90" s="27">
        <f t="shared" si="44"/>
        <v>-37178</v>
      </c>
      <c r="Y90" s="27">
        <f t="shared" si="44"/>
        <v>-77822</v>
      </c>
      <c r="Z90" s="27">
        <f t="shared" si="44"/>
        <v>7544</v>
      </c>
      <c r="AA90" s="27">
        <f t="shared" si="44"/>
        <v>0</v>
      </c>
      <c r="AB90" s="27">
        <f t="shared" si="44"/>
        <v>0</v>
      </c>
      <c r="AC90" s="27">
        <f t="shared" si="44"/>
        <v>-1189</v>
      </c>
      <c r="AD90" s="27">
        <f t="shared" si="44"/>
        <v>0</v>
      </c>
      <c r="AE90" s="27">
        <f t="shared" si="44"/>
        <v>-14889</v>
      </c>
      <c r="AF90" s="27">
        <f t="shared" si="44"/>
        <v>0</v>
      </c>
      <c r="AG90" s="27">
        <f t="shared" si="44"/>
        <v>0</v>
      </c>
      <c r="AH90" s="27">
        <f t="shared" si="44"/>
        <v>0</v>
      </c>
      <c r="AI90" s="27">
        <f t="shared" ref="AI90:BI90" si="45">SUM(AI60-AI75)</f>
        <v>0</v>
      </c>
      <c r="AJ90" s="27">
        <f t="shared" si="45"/>
        <v>0</v>
      </c>
      <c r="AK90" s="27">
        <f t="shared" si="45"/>
        <v>0</v>
      </c>
      <c r="AL90" s="27">
        <f t="shared" si="45"/>
        <v>27470</v>
      </c>
      <c r="AM90" s="27">
        <f t="shared" si="45"/>
        <v>0</v>
      </c>
      <c r="AN90" s="27">
        <f t="shared" si="45"/>
        <v>-184080</v>
      </c>
      <c r="AO90" s="27">
        <f t="shared" si="45"/>
        <v>-64801</v>
      </c>
      <c r="AP90" s="27">
        <f t="shared" si="45"/>
        <v>-9837</v>
      </c>
      <c r="AQ90" s="27">
        <f t="shared" si="45"/>
        <v>15363</v>
      </c>
      <c r="AR90" s="27">
        <f t="shared" si="45"/>
        <v>-93362</v>
      </c>
      <c r="AS90" s="27">
        <f t="shared" si="45"/>
        <v>-33590</v>
      </c>
      <c r="AT90" s="27">
        <f t="shared" si="45"/>
        <v>-395416</v>
      </c>
      <c r="AU90" s="27">
        <f t="shared" si="45"/>
        <v>-100662</v>
      </c>
      <c r="AV90" s="27">
        <f t="shared" si="45"/>
        <v>-52828</v>
      </c>
      <c r="AW90" s="27">
        <f t="shared" si="45"/>
        <v>-75974</v>
      </c>
      <c r="AX90" s="27">
        <f t="shared" si="45"/>
        <v>-25636</v>
      </c>
      <c r="AY90" s="27">
        <f t="shared" si="45"/>
        <v>-272287</v>
      </c>
      <c r="AZ90" s="27">
        <f t="shared" si="45"/>
        <v>-62015</v>
      </c>
      <c r="BA90" s="27">
        <f t="shared" si="45"/>
        <v>-38072</v>
      </c>
      <c r="BB90" s="27">
        <f t="shared" si="45"/>
        <v>-133139</v>
      </c>
      <c r="BC90" s="27">
        <f t="shared" si="45"/>
        <v>-67373</v>
      </c>
      <c r="BD90" s="27">
        <f t="shared" si="45"/>
        <v>24268</v>
      </c>
      <c r="BE90" s="27">
        <f t="shared" si="45"/>
        <v>-33894</v>
      </c>
      <c r="BF90" s="27">
        <f t="shared" si="45"/>
        <v>0</v>
      </c>
      <c r="BG90" s="27">
        <f t="shared" si="45"/>
        <v>5700</v>
      </c>
      <c r="BH90" s="27">
        <f t="shared" si="45"/>
        <v>36936</v>
      </c>
      <c r="BI90" s="27">
        <f t="shared" si="45"/>
        <v>-3953464</v>
      </c>
      <c r="BJ90" s="1">
        <f t="shared" si="38"/>
        <v>-3953464</v>
      </c>
      <c r="BK90" s="1">
        <f t="shared" si="39"/>
        <v>0</v>
      </c>
    </row>
    <row r="91" spans="2:63">
      <c r="B91" s="9" t="s">
        <v>96</v>
      </c>
      <c r="C91" s="19">
        <f t="shared" ref="C91:AH91" si="46">SUM(C61-C76)</f>
        <v>0</v>
      </c>
      <c r="D91" s="19">
        <f t="shared" si="46"/>
        <v>0</v>
      </c>
      <c r="E91" s="32">
        <f t="shared" si="46"/>
        <v>-1936460</v>
      </c>
      <c r="F91" s="32">
        <f t="shared" si="46"/>
        <v>-5371200</v>
      </c>
      <c r="G91" s="19">
        <f t="shared" si="46"/>
        <v>0</v>
      </c>
      <c r="H91" s="19">
        <f t="shared" si="46"/>
        <v>0</v>
      </c>
      <c r="I91" s="19">
        <f t="shared" si="46"/>
        <v>0</v>
      </c>
      <c r="J91" s="19">
        <f t="shared" si="46"/>
        <v>-333683</v>
      </c>
      <c r="K91" s="19">
        <f t="shared" si="46"/>
        <v>0</v>
      </c>
      <c r="L91" s="19">
        <f t="shared" si="46"/>
        <v>0</v>
      </c>
      <c r="M91" s="19">
        <f t="shared" si="46"/>
        <v>0</v>
      </c>
      <c r="N91" s="19">
        <f t="shared" si="46"/>
        <v>0</v>
      </c>
      <c r="O91" s="19">
        <f t="shared" si="46"/>
        <v>0</v>
      </c>
      <c r="P91" s="19">
        <f t="shared" si="46"/>
        <v>0</v>
      </c>
      <c r="Q91" s="19">
        <f t="shared" si="46"/>
        <v>-6000</v>
      </c>
      <c r="R91" s="19">
        <f t="shared" si="46"/>
        <v>0</v>
      </c>
      <c r="S91" s="19">
        <f t="shared" si="46"/>
        <v>-32000</v>
      </c>
      <c r="T91" s="32">
        <f t="shared" si="46"/>
        <v>-1</v>
      </c>
      <c r="U91" s="19">
        <f t="shared" si="46"/>
        <v>-362100</v>
      </c>
      <c r="V91" s="40">
        <f t="shared" si="46"/>
        <v>0</v>
      </c>
      <c r="W91" s="19">
        <f t="shared" si="46"/>
        <v>0</v>
      </c>
      <c r="X91" s="19">
        <f t="shared" si="46"/>
        <v>0</v>
      </c>
      <c r="Y91" s="19">
        <f t="shared" si="46"/>
        <v>0</v>
      </c>
      <c r="Z91" s="19">
        <f t="shared" si="46"/>
        <v>0</v>
      </c>
      <c r="AA91" s="19">
        <f t="shared" si="46"/>
        <v>0</v>
      </c>
      <c r="AB91" s="19">
        <f t="shared" si="46"/>
        <v>0</v>
      </c>
      <c r="AC91" s="19">
        <f t="shared" si="46"/>
        <v>0</v>
      </c>
      <c r="AD91" s="19">
        <f t="shared" si="46"/>
        <v>0</v>
      </c>
      <c r="AE91" s="19">
        <f t="shared" si="46"/>
        <v>0</v>
      </c>
      <c r="AF91" s="19">
        <f t="shared" si="46"/>
        <v>0</v>
      </c>
      <c r="AG91" s="19">
        <f t="shared" si="46"/>
        <v>0</v>
      </c>
      <c r="AH91" s="19">
        <f t="shared" si="46"/>
        <v>0</v>
      </c>
      <c r="AI91" s="19">
        <f t="shared" ref="AI91:BI91" si="47">SUM(AI61-AI76)</f>
        <v>0</v>
      </c>
      <c r="AJ91" s="19">
        <f t="shared" si="47"/>
        <v>0</v>
      </c>
      <c r="AK91" s="19">
        <f t="shared" si="47"/>
        <v>0</v>
      </c>
      <c r="AL91" s="19">
        <f t="shared" si="47"/>
        <v>0</v>
      </c>
      <c r="AM91" s="19">
        <f t="shared" si="47"/>
        <v>0</v>
      </c>
      <c r="AN91" s="19">
        <f t="shared" si="47"/>
        <v>0</v>
      </c>
      <c r="AO91" s="19">
        <f t="shared" si="47"/>
        <v>0</v>
      </c>
      <c r="AP91" s="19">
        <f t="shared" si="47"/>
        <v>-1</v>
      </c>
      <c r="AQ91" s="19">
        <f t="shared" si="47"/>
        <v>-1</v>
      </c>
      <c r="AR91" s="19">
        <f t="shared" si="47"/>
        <v>0</v>
      </c>
      <c r="AS91" s="19">
        <f t="shared" si="47"/>
        <v>0</v>
      </c>
      <c r="AT91" s="19">
        <f t="shared" si="47"/>
        <v>0</v>
      </c>
      <c r="AU91" s="19">
        <f t="shared" si="47"/>
        <v>0</v>
      </c>
      <c r="AV91" s="19">
        <f t="shared" si="47"/>
        <v>0</v>
      </c>
      <c r="AW91" s="19">
        <f t="shared" si="47"/>
        <v>-1</v>
      </c>
      <c r="AX91" s="19">
        <f t="shared" si="47"/>
        <v>0</v>
      </c>
      <c r="AY91" s="19">
        <f t="shared" si="47"/>
        <v>0</v>
      </c>
      <c r="AZ91" s="19">
        <f t="shared" si="47"/>
        <v>0</v>
      </c>
      <c r="BA91" s="19">
        <f t="shared" si="47"/>
        <v>0</v>
      </c>
      <c r="BB91" s="19">
        <f t="shared" si="47"/>
        <v>0</v>
      </c>
      <c r="BC91" s="19">
        <f t="shared" si="47"/>
        <v>0</v>
      </c>
      <c r="BD91" s="19">
        <f t="shared" si="47"/>
        <v>0</v>
      </c>
      <c r="BE91" s="19">
        <f t="shared" si="47"/>
        <v>0</v>
      </c>
      <c r="BF91" s="19">
        <f t="shared" si="47"/>
        <v>0</v>
      </c>
      <c r="BG91" s="19">
        <f t="shared" si="47"/>
        <v>0</v>
      </c>
      <c r="BH91" s="19">
        <f t="shared" si="47"/>
        <v>-55000</v>
      </c>
      <c r="BI91" s="19">
        <f t="shared" si="47"/>
        <v>-8096447</v>
      </c>
      <c r="BJ91" s="1">
        <f t="shared" si="38"/>
        <v>-8096447</v>
      </c>
      <c r="BK91" s="1">
        <f t="shared" si="39"/>
        <v>0</v>
      </c>
    </row>
    <row r="92" spans="2:63">
      <c r="B92" s="9" t="s">
        <v>97</v>
      </c>
      <c r="C92" s="19">
        <f t="shared" ref="C92:AH92" si="48">SUM(C62-C77)</f>
        <v>220091</v>
      </c>
      <c r="D92" s="19">
        <f t="shared" si="48"/>
        <v>0</v>
      </c>
      <c r="E92" s="32">
        <f t="shared" si="48"/>
        <v>-3004357</v>
      </c>
      <c r="F92" s="32">
        <f t="shared" si="48"/>
        <v>-8352503</v>
      </c>
      <c r="G92" s="19">
        <f t="shared" si="48"/>
        <v>105738</v>
      </c>
      <c r="H92" s="19">
        <f t="shared" si="48"/>
        <v>132468</v>
      </c>
      <c r="I92" s="19">
        <f t="shared" si="48"/>
        <v>185822</v>
      </c>
      <c r="J92" s="19">
        <f t="shared" si="48"/>
        <v>302769</v>
      </c>
      <c r="K92" s="19">
        <f t="shared" si="48"/>
        <v>-58222</v>
      </c>
      <c r="L92" s="19">
        <f t="shared" si="48"/>
        <v>42204</v>
      </c>
      <c r="M92" s="19">
        <f t="shared" si="48"/>
        <v>48992</v>
      </c>
      <c r="N92" s="19">
        <f t="shared" si="48"/>
        <v>316894</v>
      </c>
      <c r="O92" s="19">
        <f t="shared" si="48"/>
        <v>119600</v>
      </c>
      <c r="P92" s="19">
        <f t="shared" si="48"/>
        <v>225403</v>
      </c>
      <c r="Q92" s="19">
        <f t="shared" si="48"/>
        <v>230537</v>
      </c>
      <c r="R92" s="19">
        <f t="shared" si="48"/>
        <v>44191</v>
      </c>
      <c r="S92" s="19">
        <f t="shared" si="48"/>
        <v>90592</v>
      </c>
      <c r="T92" s="32">
        <f t="shared" si="48"/>
        <v>339889</v>
      </c>
      <c r="U92" s="19">
        <f t="shared" si="48"/>
        <v>255000</v>
      </c>
      <c r="V92" s="40">
        <f t="shared" si="48"/>
        <v>753839</v>
      </c>
      <c r="W92" s="19">
        <f t="shared" si="48"/>
        <v>39273</v>
      </c>
      <c r="X92" s="19">
        <f t="shared" si="48"/>
        <v>3769263</v>
      </c>
      <c r="Y92" s="19">
        <f t="shared" si="48"/>
        <v>2202400</v>
      </c>
      <c r="Z92" s="19">
        <f t="shared" si="48"/>
        <v>2688949</v>
      </c>
      <c r="AA92" s="19">
        <f t="shared" si="48"/>
        <v>0</v>
      </c>
      <c r="AB92" s="19">
        <f t="shared" si="48"/>
        <v>0</v>
      </c>
      <c r="AC92" s="19">
        <f t="shared" si="48"/>
        <v>-813567</v>
      </c>
      <c r="AD92" s="19">
        <f t="shared" si="48"/>
        <v>0</v>
      </c>
      <c r="AE92" s="19">
        <f t="shared" si="48"/>
        <v>319792</v>
      </c>
      <c r="AF92" s="19">
        <f t="shared" si="48"/>
        <v>0</v>
      </c>
      <c r="AG92" s="19">
        <f t="shared" si="48"/>
        <v>0</v>
      </c>
      <c r="AH92" s="19">
        <f t="shared" si="48"/>
        <v>0</v>
      </c>
      <c r="AI92" s="19">
        <f t="shared" ref="AI92:BI92" si="49">SUM(AI62-AI77)</f>
        <v>-16907</v>
      </c>
      <c r="AJ92" s="19">
        <f t="shared" si="49"/>
        <v>0</v>
      </c>
      <c r="AK92" s="19">
        <f t="shared" si="49"/>
        <v>-318065</v>
      </c>
      <c r="AL92" s="19">
        <f t="shared" si="49"/>
        <v>-102317</v>
      </c>
      <c r="AM92" s="19">
        <f t="shared" si="49"/>
        <v>0</v>
      </c>
      <c r="AN92" s="19">
        <f t="shared" si="49"/>
        <v>-111689</v>
      </c>
      <c r="AO92" s="19">
        <f t="shared" si="49"/>
        <v>515497</v>
      </c>
      <c r="AP92" s="19">
        <f t="shared" si="49"/>
        <v>702445</v>
      </c>
      <c r="AQ92" s="19">
        <f t="shared" si="49"/>
        <v>560949</v>
      </c>
      <c r="AR92" s="19">
        <f t="shared" si="49"/>
        <v>865252</v>
      </c>
      <c r="AS92" s="19">
        <f t="shared" si="49"/>
        <v>459355</v>
      </c>
      <c r="AT92" s="19">
        <f t="shared" si="49"/>
        <v>2704064</v>
      </c>
      <c r="AU92" s="19">
        <f t="shared" si="49"/>
        <v>567800</v>
      </c>
      <c r="AV92" s="19">
        <f t="shared" si="49"/>
        <v>662779</v>
      </c>
      <c r="AW92" s="19">
        <f t="shared" si="49"/>
        <v>-100900</v>
      </c>
      <c r="AX92" s="19">
        <f t="shared" si="49"/>
        <v>588700</v>
      </c>
      <c r="AY92" s="19">
        <f t="shared" si="49"/>
        <v>3207772</v>
      </c>
      <c r="AZ92" s="19">
        <f t="shared" si="49"/>
        <v>-174704</v>
      </c>
      <c r="BA92" s="19">
        <f t="shared" si="49"/>
        <v>523300</v>
      </c>
      <c r="BB92" s="19">
        <f t="shared" si="49"/>
        <v>-64400</v>
      </c>
      <c r="BC92" s="19">
        <f t="shared" si="49"/>
        <v>-3869</v>
      </c>
      <c r="BD92" s="19">
        <f t="shared" si="49"/>
        <v>-20500</v>
      </c>
      <c r="BE92" s="19">
        <f t="shared" si="49"/>
        <v>907263</v>
      </c>
      <c r="BF92" s="19">
        <f t="shared" si="49"/>
        <v>0</v>
      </c>
      <c r="BG92" s="19">
        <f t="shared" si="49"/>
        <v>1255700</v>
      </c>
      <c r="BH92" s="19">
        <f t="shared" si="49"/>
        <v>3768700</v>
      </c>
      <c r="BI92" s="19">
        <f t="shared" si="49"/>
        <v>16581282</v>
      </c>
      <c r="BJ92" s="1">
        <f t="shared" si="38"/>
        <v>16581282</v>
      </c>
      <c r="BK92" s="1">
        <f t="shared" si="39"/>
        <v>0</v>
      </c>
    </row>
    <row r="93" spans="2:63">
      <c r="B93" s="9" t="s">
        <v>98</v>
      </c>
      <c r="C93" s="19">
        <f t="shared" ref="C93:AH93" si="50">SUM(C63-C78)</f>
        <v>662500</v>
      </c>
      <c r="D93" s="19">
        <f t="shared" si="50"/>
        <v>0</v>
      </c>
      <c r="E93" s="32">
        <f t="shared" si="50"/>
        <v>-226500</v>
      </c>
      <c r="F93" s="32">
        <f t="shared" si="50"/>
        <v>-207023</v>
      </c>
      <c r="G93" s="19">
        <f t="shared" si="50"/>
        <v>857930</v>
      </c>
      <c r="H93" s="19">
        <f t="shared" si="50"/>
        <v>108400</v>
      </c>
      <c r="I93" s="19">
        <f t="shared" si="50"/>
        <v>202840</v>
      </c>
      <c r="J93" s="19">
        <f t="shared" si="50"/>
        <v>1770095</v>
      </c>
      <c r="K93" s="19">
        <f t="shared" si="50"/>
        <v>350588</v>
      </c>
      <c r="L93" s="19">
        <f t="shared" si="50"/>
        <v>-226500</v>
      </c>
      <c r="M93" s="19">
        <f t="shared" si="50"/>
        <v>-230000</v>
      </c>
      <c r="N93" s="19">
        <f t="shared" si="50"/>
        <v>885000</v>
      </c>
      <c r="O93" s="19">
        <f t="shared" si="50"/>
        <v>-362100</v>
      </c>
      <c r="P93" s="19">
        <f t="shared" si="50"/>
        <v>0</v>
      </c>
      <c r="Q93" s="19">
        <f t="shared" si="50"/>
        <v>4860000</v>
      </c>
      <c r="R93" s="19">
        <f t="shared" si="50"/>
        <v>-70000</v>
      </c>
      <c r="S93" s="19">
        <f t="shared" si="50"/>
        <v>65941</v>
      </c>
      <c r="T93" s="32">
        <f t="shared" si="50"/>
        <v>2728600</v>
      </c>
      <c r="U93" s="19">
        <f t="shared" si="50"/>
        <v>12809000</v>
      </c>
      <c r="V93" s="40">
        <f t="shared" si="50"/>
        <v>-106099</v>
      </c>
      <c r="W93" s="19">
        <f t="shared" si="50"/>
        <v>-695000</v>
      </c>
      <c r="X93" s="19">
        <f t="shared" si="50"/>
        <v>-535000</v>
      </c>
      <c r="Y93" s="19">
        <f t="shared" si="50"/>
        <v>-134000</v>
      </c>
      <c r="Z93" s="19">
        <f t="shared" si="50"/>
        <v>178700</v>
      </c>
      <c r="AA93" s="19">
        <f t="shared" si="50"/>
        <v>0</v>
      </c>
      <c r="AB93" s="19">
        <f t="shared" si="50"/>
        <v>0</v>
      </c>
      <c r="AC93" s="19">
        <f t="shared" si="50"/>
        <v>13500</v>
      </c>
      <c r="AD93" s="19">
        <f t="shared" si="50"/>
        <v>0</v>
      </c>
      <c r="AE93" s="19">
        <f t="shared" si="50"/>
        <v>-245649</v>
      </c>
      <c r="AF93" s="19">
        <f t="shared" si="50"/>
        <v>0</v>
      </c>
      <c r="AG93" s="19">
        <f t="shared" si="50"/>
        <v>0</v>
      </c>
      <c r="AH93" s="19">
        <f t="shared" si="50"/>
        <v>0</v>
      </c>
      <c r="AI93" s="19">
        <f t="shared" ref="AI93:BI93" si="51">SUM(AI63-AI78)</f>
        <v>-147904</v>
      </c>
      <c r="AJ93" s="19">
        <f t="shared" si="51"/>
        <v>0</v>
      </c>
      <c r="AK93" s="19">
        <f t="shared" si="51"/>
        <v>-303010</v>
      </c>
      <c r="AL93" s="19">
        <f t="shared" si="51"/>
        <v>-210121</v>
      </c>
      <c r="AM93" s="19">
        <f t="shared" si="51"/>
        <v>0</v>
      </c>
      <c r="AN93" s="19">
        <f t="shared" si="51"/>
        <v>845775</v>
      </c>
      <c r="AO93" s="19">
        <f t="shared" si="51"/>
        <v>54907</v>
      </c>
      <c r="AP93" s="19">
        <f t="shared" si="51"/>
        <v>-812905</v>
      </c>
      <c r="AQ93" s="19">
        <f t="shared" si="51"/>
        <v>-10517</v>
      </c>
      <c r="AR93" s="19">
        <f t="shared" si="51"/>
        <v>256859</v>
      </c>
      <c r="AS93" s="19">
        <f t="shared" si="51"/>
        <v>-60409</v>
      </c>
      <c r="AT93" s="19">
        <f t="shared" si="51"/>
        <v>2187947</v>
      </c>
      <c r="AU93" s="19">
        <f t="shared" si="51"/>
        <v>341406</v>
      </c>
      <c r="AV93" s="19">
        <f t="shared" si="51"/>
        <v>101110</v>
      </c>
      <c r="AW93" s="19">
        <f t="shared" si="51"/>
        <v>289736</v>
      </c>
      <c r="AX93" s="19">
        <f t="shared" si="51"/>
        <v>184071</v>
      </c>
      <c r="AY93" s="19">
        <f t="shared" si="51"/>
        <v>-423144</v>
      </c>
      <c r="AZ93" s="19">
        <f t="shared" si="51"/>
        <v>556496</v>
      </c>
      <c r="BA93" s="19">
        <f t="shared" si="51"/>
        <v>-443227</v>
      </c>
      <c r="BB93" s="19">
        <f t="shared" si="51"/>
        <v>8074971</v>
      </c>
      <c r="BC93" s="19">
        <f t="shared" si="51"/>
        <v>-137968</v>
      </c>
      <c r="BD93" s="19">
        <f t="shared" si="51"/>
        <v>1756072</v>
      </c>
      <c r="BE93" s="19">
        <f t="shared" si="51"/>
        <v>-592416</v>
      </c>
      <c r="BF93" s="19">
        <f t="shared" si="51"/>
        <v>0</v>
      </c>
      <c r="BG93" s="19">
        <f t="shared" si="51"/>
        <v>0</v>
      </c>
      <c r="BH93" s="19">
        <f t="shared" si="51"/>
        <v>4010442</v>
      </c>
      <c r="BI93" s="19">
        <f t="shared" si="51"/>
        <v>37973394</v>
      </c>
      <c r="BJ93" s="1">
        <f t="shared" si="38"/>
        <v>37973394</v>
      </c>
      <c r="BK93" s="1">
        <f t="shared" si="39"/>
        <v>0</v>
      </c>
    </row>
    <row r="94" spans="2:63">
      <c r="B94" s="6" t="s">
        <v>99</v>
      </c>
      <c r="C94" s="27">
        <f t="shared" ref="C94:AH94" si="52">SUM(C64-C79)</f>
        <v>-768684</v>
      </c>
      <c r="D94" s="27">
        <f t="shared" si="52"/>
        <v>0</v>
      </c>
      <c r="E94" s="31">
        <f t="shared" si="52"/>
        <v>-3554496</v>
      </c>
      <c r="F94" s="31">
        <f t="shared" si="52"/>
        <v>-11914728</v>
      </c>
      <c r="G94" s="27">
        <f t="shared" si="52"/>
        <v>-1417517</v>
      </c>
      <c r="H94" s="27">
        <f t="shared" si="52"/>
        <v>-1397147</v>
      </c>
      <c r="I94" s="27">
        <f t="shared" si="52"/>
        <v>660564</v>
      </c>
      <c r="J94" s="27">
        <f t="shared" si="52"/>
        <v>-1165774</v>
      </c>
      <c r="K94" s="27">
        <f t="shared" si="52"/>
        <v>287513</v>
      </c>
      <c r="L94" s="27">
        <f t="shared" si="52"/>
        <v>16223</v>
      </c>
      <c r="M94" s="27">
        <f t="shared" si="52"/>
        <v>-126309</v>
      </c>
      <c r="N94" s="27">
        <f t="shared" si="52"/>
        <v>-571051</v>
      </c>
      <c r="O94" s="27">
        <f t="shared" si="52"/>
        <v>-486911</v>
      </c>
      <c r="P94" s="27">
        <f t="shared" si="52"/>
        <v>-115806</v>
      </c>
      <c r="Q94" s="27">
        <f t="shared" si="52"/>
        <v>630850</v>
      </c>
      <c r="R94" s="27">
        <f t="shared" si="52"/>
        <v>-1287962</v>
      </c>
      <c r="S94" s="27">
        <f t="shared" si="52"/>
        <v>-362645</v>
      </c>
      <c r="T94" s="31">
        <f t="shared" si="52"/>
        <v>-1687074</v>
      </c>
      <c r="U94" s="27">
        <f t="shared" si="52"/>
        <v>2455725</v>
      </c>
      <c r="V94" s="37">
        <f t="shared" si="52"/>
        <v>-854965</v>
      </c>
      <c r="W94" s="27">
        <f t="shared" si="52"/>
        <v>-93180</v>
      </c>
      <c r="X94" s="27">
        <f t="shared" si="52"/>
        <v>-428215</v>
      </c>
      <c r="Y94" s="27">
        <f t="shared" si="52"/>
        <v>-79809</v>
      </c>
      <c r="Z94" s="27">
        <f t="shared" si="52"/>
        <v>-383722</v>
      </c>
      <c r="AA94" s="27">
        <f t="shared" si="52"/>
        <v>0</v>
      </c>
      <c r="AB94" s="27">
        <f t="shared" si="52"/>
        <v>0</v>
      </c>
      <c r="AC94" s="27">
        <f t="shared" si="52"/>
        <v>-15752</v>
      </c>
      <c r="AD94" s="27">
        <f t="shared" si="52"/>
        <v>0</v>
      </c>
      <c r="AE94" s="27">
        <f t="shared" si="52"/>
        <v>-1089890</v>
      </c>
      <c r="AF94" s="27">
        <f t="shared" si="52"/>
        <v>0</v>
      </c>
      <c r="AG94" s="27">
        <f t="shared" si="52"/>
        <v>0</v>
      </c>
      <c r="AH94" s="27">
        <f t="shared" si="52"/>
        <v>0</v>
      </c>
      <c r="AI94" s="27">
        <f t="shared" ref="AI94:BI94" si="53">SUM(AI64-AI79)</f>
        <v>-24408</v>
      </c>
      <c r="AJ94" s="27">
        <f t="shared" si="53"/>
        <v>0</v>
      </c>
      <c r="AK94" s="27">
        <f t="shared" si="53"/>
        <v>-197764</v>
      </c>
      <c r="AL94" s="27">
        <f t="shared" si="53"/>
        <v>-922597</v>
      </c>
      <c r="AM94" s="27">
        <f t="shared" si="53"/>
        <v>0</v>
      </c>
      <c r="AN94" s="27">
        <f t="shared" si="53"/>
        <v>-374632</v>
      </c>
      <c r="AO94" s="27">
        <f t="shared" si="53"/>
        <v>-619798</v>
      </c>
      <c r="AP94" s="27">
        <f t="shared" si="53"/>
        <v>-556217</v>
      </c>
      <c r="AQ94" s="27">
        <f t="shared" si="53"/>
        <v>-2205973</v>
      </c>
      <c r="AR94" s="27">
        <f t="shared" si="53"/>
        <v>1037493</v>
      </c>
      <c r="AS94" s="27">
        <f t="shared" si="53"/>
        <v>721152</v>
      </c>
      <c r="AT94" s="27">
        <f t="shared" si="53"/>
        <v>3431213</v>
      </c>
      <c r="AU94" s="27">
        <f t="shared" si="53"/>
        <v>-26547</v>
      </c>
      <c r="AV94" s="27">
        <f t="shared" si="53"/>
        <v>374290</v>
      </c>
      <c r="AW94" s="27">
        <f t="shared" si="53"/>
        <v>-367851</v>
      </c>
      <c r="AX94" s="27">
        <f t="shared" si="53"/>
        <v>-1065357</v>
      </c>
      <c r="AY94" s="27">
        <f t="shared" si="53"/>
        <v>-2653328</v>
      </c>
      <c r="AZ94" s="27">
        <f t="shared" si="53"/>
        <v>-3202111</v>
      </c>
      <c r="BA94" s="27">
        <f t="shared" si="53"/>
        <v>-434395</v>
      </c>
      <c r="BB94" s="27">
        <f t="shared" si="53"/>
        <v>-3432493</v>
      </c>
      <c r="BC94" s="27">
        <f t="shared" si="53"/>
        <v>-203638</v>
      </c>
      <c r="BD94" s="27">
        <f t="shared" si="53"/>
        <v>445389</v>
      </c>
      <c r="BE94" s="27">
        <f t="shared" si="53"/>
        <v>-1178189</v>
      </c>
      <c r="BF94" s="27">
        <f t="shared" si="53"/>
        <v>0</v>
      </c>
      <c r="BG94" s="27">
        <f t="shared" si="53"/>
        <v>-58721</v>
      </c>
      <c r="BH94" s="27">
        <f t="shared" si="53"/>
        <v>187416</v>
      </c>
      <c r="BI94" s="27">
        <f t="shared" si="53"/>
        <v>-35077828</v>
      </c>
      <c r="BJ94" s="1">
        <f t="shared" si="38"/>
        <v>-35077828</v>
      </c>
      <c r="BK94" s="1">
        <f t="shared" si="39"/>
        <v>0</v>
      </c>
    </row>
    <row r="95" spans="2:63">
      <c r="B95" s="25" t="s">
        <v>130</v>
      </c>
      <c r="C95" s="18">
        <f t="shared" ref="C95:AH95" si="54">SUM(C90:C94)</f>
        <v>139502</v>
      </c>
      <c r="D95" s="18">
        <f t="shared" si="54"/>
        <v>0</v>
      </c>
      <c r="E95" s="21">
        <f t="shared" si="54"/>
        <v>-9647106</v>
      </c>
      <c r="F95" s="21">
        <f t="shared" si="54"/>
        <v>-28446034</v>
      </c>
      <c r="G95" s="18">
        <f t="shared" si="54"/>
        <v>-765171</v>
      </c>
      <c r="H95" s="18">
        <f t="shared" si="54"/>
        <v>-1169693</v>
      </c>
      <c r="I95" s="18">
        <f t="shared" si="54"/>
        <v>1096711</v>
      </c>
      <c r="J95" s="18">
        <f t="shared" si="54"/>
        <v>332453</v>
      </c>
      <c r="K95" s="18">
        <f t="shared" si="54"/>
        <v>486281</v>
      </c>
      <c r="L95" s="18">
        <f t="shared" si="54"/>
        <v>-168073</v>
      </c>
      <c r="M95" s="18">
        <f t="shared" si="54"/>
        <v>-391581</v>
      </c>
      <c r="N95" s="18">
        <f t="shared" si="54"/>
        <v>371210</v>
      </c>
      <c r="O95" s="18">
        <f t="shared" si="54"/>
        <v>-896154</v>
      </c>
      <c r="P95" s="18">
        <f t="shared" si="54"/>
        <v>-10127</v>
      </c>
      <c r="Q95" s="18">
        <f t="shared" si="54"/>
        <v>5702143</v>
      </c>
      <c r="R95" s="18">
        <f t="shared" si="54"/>
        <v>-1238552</v>
      </c>
      <c r="S95" s="18">
        <f t="shared" si="54"/>
        <v>-238112</v>
      </c>
      <c r="T95" s="21">
        <f t="shared" si="54"/>
        <v>4030558</v>
      </c>
      <c r="U95" s="18">
        <f t="shared" si="54"/>
        <v>15061660</v>
      </c>
      <c r="V95" s="39">
        <f t="shared" si="54"/>
        <v>-286900</v>
      </c>
      <c r="W95" s="18">
        <f t="shared" si="54"/>
        <v>-838642</v>
      </c>
      <c r="X95" s="18">
        <f t="shared" si="54"/>
        <v>2768870</v>
      </c>
      <c r="Y95" s="18">
        <f t="shared" si="54"/>
        <v>1910769</v>
      </c>
      <c r="Z95" s="18">
        <f t="shared" si="54"/>
        <v>2491471</v>
      </c>
      <c r="AA95" s="18">
        <f t="shared" si="54"/>
        <v>0</v>
      </c>
      <c r="AB95" s="18">
        <f t="shared" si="54"/>
        <v>0</v>
      </c>
      <c r="AC95" s="18">
        <f t="shared" si="54"/>
        <v>-817008</v>
      </c>
      <c r="AD95" s="18">
        <f t="shared" si="54"/>
        <v>0</v>
      </c>
      <c r="AE95" s="18">
        <f t="shared" si="54"/>
        <v>-1030636</v>
      </c>
      <c r="AF95" s="18">
        <f t="shared" si="54"/>
        <v>0</v>
      </c>
      <c r="AG95" s="18">
        <f t="shared" si="54"/>
        <v>0</v>
      </c>
      <c r="AH95" s="18">
        <f t="shared" si="54"/>
        <v>0</v>
      </c>
      <c r="AI95" s="18">
        <f t="shared" ref="AI95:BI95" si="55">SUM(AI90:AI94)</f>
        <v>-189219</v>
      </c>
      <c r="AJ95" s="18">
        <f t="shared" si="55"/>
        <v>0</v>
      </c>
      <c r="AK95" s="18">
        <f t="shared" si="55"/>
        <v>-818839</v>
      </c>
      <c r="AL95" s="18">
        <f t="shared" si="55"/>
        <v>-1207565</v>
      </c>
      <c r="AM95" s="18">
        <f t="shared" si="55"/>
        <v>0</v>
      </c>
      <c r="AN95" s="18">
        <f t="shared" si="55"/>
        <v>175374</v>
      </c>
      <c r="AO95" s="18">
        <f t="shared" si="55"/>
        <v>-114195</v>
      </c>
      <c r="AP95" s="18">
        <f t="shared" si="55"/>
        <v>-676515</v>
      </c>
      <c r="AQ95" s="18">
        <f t="shared" si="55"/>
        <v>-1640179</v>
      </c>
      <c r="AR95" s="18">
        <f t="shared" si="55"/>
        <v>2066242</v>
      </c>
      <c r="AS95" s="18">
        <f t="shared" si="55"/>
        <v>1086508</v>
      </c>
      <c r="AT95" s="18">
        <f t="shared" si="55"/>
        <v>7927808</v>
      </c>
      <c r="AU95" s="18">
        <f t="shared" si="55"/>
        <v>781997</v>
      </c>
      <c r="AV95" s="18">
        <f t="shared" si="55"/>
        <v>1085351</v>
      </c>
      <c r="AW95" s="18">
        <f t="shared" si="55"/>
        <v>-254990</v>
      </c>
      <c r="AX95" s="18">
        <f t="shared" si="55"/>
        <v>-318222</v>
      </c>
      <c r="AY95" s="18">
        <f t="shared" si="55"/>
        <v>-140987</v>
      </c>
      <c r="AZ95" s="18">
        <f t="shared" si="55"/>
        <v>-2882334</v>
      </c>
      <c r="BA95" s="18">
        <f t="shared" si="55"/>
        <v>-392394</v>
      </c>
      <c r="BB95" s="18">
        <f t="shared" si="55"/>
        <v>4444939</v>
      </c>
      <c r="BC95" s="18">
        <f t="shared" si="55"/>
        <v>-412848</v>
      </c>
      <c r="BD95" s="18">
        <f t="shared" si="55"/>
        <v>2205229</v>
      </c>
      <c r="BE95" s="18">
        <f t="shared" si="55"/>
        <v>-897236</v>
      </c>
      <c r="BF95" s="18">
        <f t="shared" si="55"/>
        <v>0</v>
      </c>
      <c r="BG95" s="18">
        <f t="shared" si="55"/>
        <v>1202679</v>
      </c>
      <c r="BH95" s="18">
        <f t="shared" si="55"/>
        <v>7948494</v>
      </c>
      <c r="BI95" s="18">
        <f t="shared" si="55"/>
        <v>7426937</v>
      </c>
      <c r="BJ95" s="1">
        <f t="shared" si="38"/>
        <v>7426937</v>
      </c>
      <c r="BK95" s="1">
        <f t="shared" si="39"/>
        <v>0</v>
      </c>
    </row>
    <row r="96" spans="2:63">
      <c r="B96" s="25" t="s">
        <v>104</v>
      </c>
      <c r="C96" s="18">
        <f t="shared" ref="C96:AH96" si="56">SUM(C89-C95)</f>
        <v>-68986</v>
      </c>
      <c r="D96" s="18">
        <f t="shared" si="56"/>
        <v>0</v>
      </c>
      <c r="E96" s="21">
        <f t="shared" si="56"/>
        <v>-22389945</v>
      </c>
      <c r="F96" s="21">
        <f t="shared" si="56"/>
        <v>-65205313</v>
      </c>
      <c r="G96" s="18">
        <f t="shared" si="56"/>
        <v>-4664724</v>
      </c>
      <c r="H96" s="18">
        <f t="shared" si="56"/>
        <v>-365406</v>
      </c>
      <c r="I96" s="18">
        <f t="shared" si="56"/>
        <v>-1812811</v>
      </c>
      <c r="J96" s="18">
        <f t="shared" si="56"/>
        <v>-7824144</v>
      </c>
      <c r="K96" s="18">
        <f t="shared" si="56"/>
        <v>-6238303</v>
      </c>
      <c r="L96" s="18">
        <f t="shared" si="56"/>
        <v>168073</v>
      </c>
      <c r="M96" s="18">
        <f t="shared" si="56"/>
        <v>-472276</v>
      </c>
      <c r="N96" s="18">
        <f t="shared" si="56"/>
        <v>-16217616</v>
      </c>
      <c r="O96" s="18">
        <f t="shared" si="56"/>
        <v>-11026752</v>
      </c>
      <c r="P96" s="18">
        <f t="shared" si="56"/>
        <v>-8152574</v>
      </c>
      <c r="Q96" s="18">
        <f t="shared" si="56"/>
        <v>-4325403</v>
      </c>
      <c r="R96" s="18">
        <f t="shared" si="56"/>
        <v>5269131</v>
      </c>
      <c r="S96" s="18">
        <f t="shared" si="56"/>
        <v>63061</v>
      </c>
      <c r="T96" s="21">
        <f t="shared" si="56"/>
        <v>-34708968</v>
      </c>
      <c r="U96" s="18">
        <f t="shared" si="56"/>
        <v>-19404415</v>
      </c>
      <c r="V96" s="39">
        <f t="shared" si="56"/>
        <v>-4781333</v>
      </c>
      <c r="W96" s="18">
        <f t="shared" si="56"/>
        <v>-1145339</v>
      </c>
      <c r="X96" s="18">
        <f t="shared" si="56"/>
        <v>-8731123</v>
      </c>
      <c r="Y96" s="18">
        <f t="shared" si="56"/>
        <v>-5296242</v>
      </c>
      <c r="Z96" s="18">
        <f t="shared" si="56"/>
        <v>-1068153</v>
      </c>
      <c r="AA96" s="18">
        <f t="shared" si="56"/>
        <v>0</v>
      </c>
      <c r="AB96" s="18">
        <f t="shared" si="56"/>
        <v>0</v>
      </c>
      <c r="AC96" s="18">
        <f t="shared" si="56"/>
        <v>757747</v>
      </c>
      <c r="AD96" s="18">
        <f t="shared" si="56"/>
        <v>0</v>
      </c>
      <c r="AE96" s="18">
        <f t="shared" si="56"/>
        <v>-57857</v>
      </c>
      <c r="AF96" s="18">
        <f t="shared" si="56"/>
        <v>0</v>
      </c>
      <c r="AG96" s="18">
        <f t="shared" si="56"/>
        <v>0</v>
      </c>
      <c r="AH96" s="18">
        <f t="shared" si="56"/>
        <v>0</v>
      </c>
      <c r="AI96" s="18">
        <f t="shared" ref="AI96:BI96" si="57">SUM(AI89-AI95)</f>
        <v>176276</v>
      </c>
      <c r="AJ96" s="18">
        <f t="shared" si="57"/>
        <v>0</v>
      </c>
      <c r="AK96" s="18">
        <f t="shared" si="57"/>
        <v>831407</v>
      </c>
      <c r="AL96" s="18">
        <f t="shared" si="57"/>
        <v>3788872</v>
      </c>
      <c r="AM96" s="18">
        <f t="shared" si="57"/>
        <v>0</v>
      </c>
      <c r="AN96" s="18">
        <f t="shared" si="57"/>
        <v>-6250296</v>
      </c>
      <c r="AO96" s="18">
        <f t="shared" si="57"/>
        <v>-4528102</v>
      </c>
      <c r="AP96" s="18">
        <f t="shared" si="57"/>
        <v>222888</v>
      </c>
      <c r="AQ96" s="18">
        <f t="shared" si="57"/>
        <v>297774</v>
      </c>
      <c r="AR96" s="18">
        <f t="shared" si="57"/>
        <v>-3842859</v>
      </c>
      <c r="AS96" s="18">
        <f t="shared" si="57"/>
        <v>-565828</v>
      </c>
      <c r="AT96" s="18">
        <f t="shared" si="57"/>
        <v>-17779712</v>
      </c>
      <c r="AU96" s="18">
        <f t="shared" si="57"/>
        <v>-2840945</v>
      </c>
      <c r="AV96" s="18">
        <f t="shared" si="57"/>
        <v>-2989289</v>
      </c>
      <c r="AW96" s="18">
        <f t="shared" si="57"/>
        <v>-1948917</v>
      </c>
      <c r="AX96" s="18">
        <f t="shared" si="57"/>
        <v>-365947</v>
      </c>
      <c r="AY96" s="18">
        <f t="shared" si="57"/>
        <v>-17180736</v>
      </c>
      <c r="AZ96" s="18">
        <f t="shared" si="57"/>
        <v>-1993649</v>
      </c>
      <c r="BA96" s="18">
        <f t="shared" si="57"/>
        <v>-579777</v>
      </c>
      <c r="BB96" s="18">
        <f t="shared" si="57"/>
        <v>-9263762</v>
      </c>
      <c r="BC96" s="18">
        <f t="shared" si="57"/>
        <v>-4265030</v>
      </c>
      <c r="BD96" s="18">
        <f t="shared" si="57"/>
        <v>-1319537</v>
      </c>
      <c r="BE96" s="18">
        <f t="shared" si="57"/>
        <v>-2537498</v>
      </c>
      <c r="BF96" s="18">
        <f t="shared" si="57"/>
        <v>0</v>
      </c>
      <c r="BG96" s="18">
        <f t="shared" si="57"/>
        <v>-1163749</v>
      </c>
      <c r="BH96" s="18">
        <f t="shared" si="57"/>
        <v>-10526270</v>
      </c>
      <c r="BI96" s="18">
        <f t="shared" si="57"/>
        <v>-302324357</v>
      </c>
      <c r="BJ96" s="1">
        <f t="shared" si="38"/>
        <v>-302324357</v>
      </c>
      <c r="BK96" s="1">
        <f t="shared" si="39"/>
        <v>0</v>
      </c>
    </row>
    <row r="97" spans="2:63" ht="12" thickBot="1">
      <c r="B97" s="8" t="s">
        <v>100</v>
      </c>
      <c r="C97" s="16">
        <f t="shared" ref="C97:AH97" si="58">SUM(C67-C82)</f>
        <v>15299</v>
      </c>
      <c r="D97" s="16">
        <f t="shared" si="58"/>
        <v>0</v>
      </c>
      <c r="E97" s="33">
        <f t="shared" si="58"/>
        <v>-3802401</v>
      </c>
      <c r="F97" s="33">
        <f t="shared" si="58"/>
        <v>-12544680</v>
      </c>
      <c r="G97" s="16">
        <f t="shared" si="58"/>
        <v>-3846636</v>
      </c>
      <c r="H97" s="16">
        <f t="shared" si="58"/>
        <v>212568</v>
      </c>
      <c r="I97" s="16">
        <f t="shared" si="58"/>
        <v>-1340968</v>
      </c>
      <c r="J97" s="16">
        <f t="shared" si="58"/>
        <v>-671604</v>
      </c>
      <c r="K97" s="16">
        <f t="shared" si="58"/>
        <v>96410</v>
      </c>
      <c r="L97" s="16">
        <f t="shared" si="58"/>
        <v>0</v>
      </c>
      <c r="M97" s="16">
        <f t="shared" si="58"/>
        <v>-2260348</v>
      </c>
      <c r="N97" s="16">
        <f t="shared" si="58"/>
        <v>260902</v>
      </c>
      <c r="O97" s="16">
        <f t="shared" si="58"/>
        <v>30240</v>
      </c>
      <c r="P97" s="16">
        <f t="shared" si="58"/>
        <v>-67989</v>
      </c>
      <c r="Q97" s="16">
        <f t="shared" si="58"/>
        <v>593828</v>
      </c>
      <c r="R97" s="16">
        <f t="shared" si="58"/>
        <v>98288</v>
      </c>
      <c r="S97" s="16">
        <f t="shared" si="58"/>
        <v>17065</v>
      </c>
      <c r="T97" s="33">
        <f t="shared" si="58"/>
        <v>0</v>
      </c>
      <c r="U97" s="16">
        <f t="shared" si="58"/>
        <v>1055345</v>
      </c>
      <c r="V97" s="54">
        <f t="shared" si="58"/>
        <v>6600</v>
      </c>
      <c r="W97" s="16">
        <f t="shared" si="58"/>
        <v>0</v>
      </c>
      <c r="X97" s="16">
        <f t="shared" si="58"/>
        <v>219515</v>
      </c>
      <c r="Y97" s="16">
        <f t="shared" si="58"/>
        <v>83640</v>
      </c>
      <c r="Z97" s="16">
        <f t="shared" si="58"/>
        <v>119054</v>
      </c>
      <c r="AA97" s="16">
        <f t="shared" si="58"/>
        <v>0</v>
      </c>
      <c r="AB97" s="16">
        <f t="shared" si="58"/>
        <v>0</v>
      </c>
      <c r="AC97" s="16">
        <f t="shared" si="58"/>
        <v>0</v>
      </c>
      <c r="AD97" s="16">
        <f t="shared" si="58"/>
        <v>0</v>
      </c>
      <c r="AE97" s="16">
        <f t="shared" si="58"/>
        <v>24920</v>
      </c>
      <c r="AF97" s="16">
        <f t="shared" si="58"/>
        <v>0</v>
      </c>
      <c r="AG97" s="16">
        <f t="shared" si="58"/>
        <v>0</v>
      </c>
      <c r="AH97" s="16">
        <f t="shared" si="58"/>
        <v>0</v>
      </c>
      <c r="AI97" s="16">
        <f t="shared" ref="AI97:BI97" si="59">SUM(AI67-AI82)</f>
        <v>19618</v>
      </c>
      <c r="AJ97" s="16">
        <f t="shared" si="59"/>
        <v>0</v>
      </c>
      <c r="AK97" s="16">
        <f t="shared" si="59"/>
        <v>38903</v>
      </c>
      <c r="AL97" s="16">
        <f t="shared" si="59"/>
        <v>35437</v>
      </c>
      <c r="AM97" s="16">
        <f t="shared" si="59"/>
        <v>0</v>
      </c>
      <c r="AN97" s="16">
        <f t="shared" si="59"/>
        <v>41697</v>
      </c>
      <c r="AO97" s="16">
        <f t="shared" si="59"/>
        <v>0</v>
      </c>
      <c r="AP97" s="16">
        <f t="shared" si="59"/>
        <v>10636</v>
      </c>
      <c r="AQ97" s="16">
        <f t="shared" si="59"/>
        <v>48408</v>
      </c>
      <c r="AR97" s="16">
        <f t="shared" si="59"/>
        <v>35695</v>
      </c>
      <c r="AS97" s="16">
        <f t="shared" si="59"/>
        <v>13365</v>
      </c>
      <c r="AT97" s="16">
        <f t="shared" si="59"/>
        <v>0</v>
      </c>
      <c r="AU97" s="16">
        <f t="shared" si="59"/>
        <v>0</v>
      </c>
      <c r="AV97" s="16">
        <f t="shared" si="59"/>
        <v>0</v>
      </c>
      <c r="AW97" s="16">
        <f t="shared" si="59"/>
        <v>0</v>
      </c>
      <c r="AX97" s="16">
        <f t="shared" si="59"/>
        <v>0</v>
      </c>
      <c r="AY97" s="16">
        <f t="shared" si="59"/>
        <v>41906</v>
      </c>
      <c r="AZ97" s="16">
        <f t="shared" si="59"/>
        <v>1926</v>
      </c>
      <c r="BA97" s="16">
        <f t="shared" si="59"/>
        <v>53954</v>
      </c>
      <c r="BB97" s="16">
        <f t="shared" si="59"/>
        <v>60861</v>
      </c>
      <c r="BC97" s="16">
        <f t="shared" si="59"/>
        <v>-211895</v>
      </c>
      <c r="BD97" s="16">
        <f t="shared" si="59"/>
        <v>73008</v>
      </c>
      <c r="BE97" s="16">
        <f t="shared" si="59"/>
        <v>18759</v>
      </c>
      <c r="BF97" s="16">
        <f t="shared" si="59"/>
        <v>0</v>
      </c>
      <c r="BG97" s="16">
        <f t="shared" si="59"/>
        <v>61744</v>
      </c>
      <c r="BH97" s="16">
        <f t="shared" si="59"/>
        <v>47055</v>
      </c>
      <c r="BI97" s="16">
        <f t="shared" si="59"/>
        <v>-21309875</v>
      </c>
      <c r="BJ97" s="1">
        <f t="shared" si="38"/>
        <v>-21309875</v>
      </c>
      <c r="BK97" s="1">
        <f t="shared" si="39"/>
        <v>0</v>
      </c>
    </row>
    <row r="98" spans="2:63" ht="12" thickBot="1">
      <c r="B98" s="51" t="s">
        <v>101</v>
      </c>
      <c r="C98" s="55">
        <f t="shared" ref="C98:AH98" si="60">SUM(C96-C97)</f>
        <v>-84285</v>
      </c>
      <c r="D98" s="55">
        <f t="shared" si="60"/>
        <v>0</v>
      </c>
      <c r="E98" s="56">
        <f t="shared" si="60"/>
        <v>-18587544</v>
      </c>
      <c r="F98" s="56">
        <f t="shared" si="60"/>
        <v>-52660633</v>
      </c>
      <c r="G98" s="55">
        <f t="shared" si="60"/>
        <v>-818088</v>
      </c>
      <c r="H98" s="55">
        <f t="shared" si="60"/>
        <v>-577974</v>
      </c>
      <c r="I98" s="55">
        <f t="shared" si="60"/>
        <v>-471843</v>
      </c>
      <c r="J98" s="55">
        <f t="shared" si="60"/>
        <v>-7152540</v>
      </c>
      <c r="K98" s="55">
        <f t="shared" si="60"/>
        <v>-6334713</v>
      </c>
      <c r="L98" s="55">
        <f t="shared" si="60"/>
        <v>168073</v>
      </c>
      <c r="M98" s="55">
        <f t="shared" si="60"/>
        <v>1788072</v>
      </c>
      <c r="N98" s="55">
        <f t="shared" si="60"/>
        <v>-16478518</v>
      </c>
      <c r="O98" s="55">
        <f t="shared" si="60"/>
        <v>-11056992</v>
      </c>
      <c r="P98" s="55">
        <f t="shared" si="60"/>
        <v>-8084585</v>
      </c>
      <c r="Q98" s="55">
        <f t="shared" si="60"/>
        <v>-4919231</v>
      </c>
      <c r="R98" s="55">
        <f t="shared" si="60"/>
        <v>5170843</v>
      </c>
      <c r="S98" s="55">
        <f t="shared" si="60"/>
        <v>45996</v>
      </c>
      <c r="T98" s="56">
        <f t="shared" si="60"/>
        <v>-34708968</v>
      </c>
      <c r="U98" s="55">
        <f t="shared" si="60"/>
        <v>-20459760</v>
      </c>
      <c r="V98" s="52">
        <f t="shared" si="60"/>
        <v>-4787933</v>
      </c>
      <c r="W98" s="55">
        <f t="shared" si="60"/>
        <v>-1145339</v>
      </c>
      <c r="X98" s="55">
        <f t="shared" si="60"/>
        <v>-8950638</v>
      </c>
      <c r="Y98" s="55">
        <f t="shared" si="60"/>
        <v>-5379882</v>
      </c>
      <c r="Z98" s="55">
        <f t="shared" si="60"/>
        <v>-1187207</v>
      </c>
      <c r="AA98" s="55">
        <f t="shared" si="60"/>
        <v>0</v>
      </c>
      <c r="AB98" s="55">
        <f t="shared" si="60"/>
        <v>0</v>
      </c>
      <c r="AC98" s="55">
        <f t="shared" si="60"/>
        <v>757747</v>
      </c>
      <c r="AD98" s="55">
        <f t="shared" si="60"/>
        <v>0</v>
      </c>
      <c r="AE98" s="55">
        <f t="shared" si="60"/>
        <v>-82777</v>
      </c>
      <c r="AF98" s="55">
        <f t="shared" si="60"/>
        <v>0</v>
      </c>
      <c r="AG98" s="55">
        <f t="shared" si="60"/>
        <v>0</v>
      </c>
      <c r="AH98" s="55">
        <f t="shared" si="60"/>
        <v>0</v>
      </c>
      <c r="AI98" s="55">
        <f t="shared" ref="AI98:BI98" si="61">SUM(AI96-AI97)</f>
        <v>156658</v>
      </c>
      <c r="AJ98" s="55">
        <f t="shared" si="61"/>
        <v>0</v>
      </c>
      <c r="AK98" s="55">
        <f t="shared" si="61"/>
        <v>792504</v>
      </c>
      <c r="AL98" s="55">
        <f t="shared" si="61"/>
        <v>3753435</v>
      </c>
      <c r="AM98" s="55">
        <f t="shared" si="61"/>
        <v>0</v>
      </c>
      <c r="AN98" s="55">
        <f t="shared" si="61"/>
        <v>-6291993</v>
      </c>
      <c r="AO98" s="55">
        <f t="shared" si="61"/>
        <v>-4528102</v>
      </c>
      <c r="AP98" s="55">
        <f t="shared" si="61"/>
        <v>212252</v>
      </c>
      <c r="AQ98" s="55">
        <f t="shared" si="61"/>
        <v>249366</v>
      </c>
      <c r="AR98" s="55">
        <f t="shared" si="61"/>
        <v>-3878554</v>
      </c>
      <c r="AS98" s="55">
        <f t="shared" si="61"/>
        <v>-579193</v>
      </c>
      <c r="AT98" s="55">
        <f t="shared" si="61"/>
        <v>-17779712</v>
      </c>
      <c r="AU98" s="55">
        <f t="shared" si="61"/>
        <v>-2840945</v>
      </c>
      <c r="AV98" s="55">
        <f t="shared" si="61"/>
        <v>-2989289</v>
      </c>
      <c r="AW98" s="55">
        <f t="shared" si="61"/>
        <v>-1948917</v>
      </c>
      <c r="AX98" s="55">
        <f t="shared" si="61"/>
        <v>-365947</v>
      </c>
      <c r="AY98" s="55">
        <f t="shared" si="61"/>
        <v>-17222642</v>
      </c>
      <c r="AZ98" s="55">
        <f t="shared" si="61"/>
        <v>-1995575</v>
      </c>
      <c r="BA98" s="55">
        <f t="shared" si="61"/>
        <v>-633731</v>
      </c>
      <c r="BB98" s="55">
        <f t="shared" si="61"/>
        <v>-9324623</v>
      </c>
      <c r="BC98" s="55">
        <f t="shared" si="61"/>
        <v>-4053135</v>
      </c>
      <c r="BD98" s="55">
        <f t="shared" si="61"/>
        <v>-1392545</v>
      </c>
      <c r="BE98" s="55">
        <f t="shared" si="61"/>
        <v>-2556257</v>
      </c>
      <c r="BF98" s="55">
        <f t="shared" si="61"/>
        <v>0</v>
      </c>
      <c r="BG98" s="55">
        <f t="shared" si="61"/>
        <v>-1225493</v>
      </c>
      <c r="BH98" s="55">
        <f t="shared" si="61"/>
        <v>-10573325</v>
      </c>
      <c r="BI98" s="57">
        <f t="shared" si="61"/>
        <v>-281014482</v>
      </c>
      <c r="BJ98" s="1">
        <f t="shared" si="38"/>
        <v>-281014482</v>
      </c>
      <c r="BK98" s="1">
        <f t="shared" si="39"/>
        <v>0</v>
      </c>
    </row>
  </sheetData>
  <mergeCells count="3">
    <mergeCell ref="C49:C50"/>
    <mergeCell ref="D49:F49"/>
    <mergeCell ref="G49:G50"/>
  </mergeCells>
  <phoneticPr fontId="3"/>
  <pageMargins left="0" right="0" top="0" bottom="0" header="0.51181102362204722" footer="0.51181102362204722"/>
  <pageSetup paperSize="9"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W130"/>
  <sheetViews>
    <sheetView topLeftCell="A19" workbookViewId="0">
      <selection activeCell="BJ96" sqref="BJ96"/>
    </sheetView>
  </sheetViews>
  <sheetFormatPr defaultRowHeight="13.5"/>
  <cols>
    <col min="1" max="1" width="9.125" style="1" bestFit="1" customWidth="1"/>
    <col min="2" max="2" width="25.625" style="1" customWidth="1"/>
    <col min="3" max="60" width="10.625" style="1" customWidth="1"/>
    <col min="61" max="61" width="12.5" style="1" customWidth="1"/>
    <col min="62" max="62" width="12.625" style="1" customWidth="1"/>
    <col min="63" max="65" width="9" style="1"/>
    <col min="67" max="68" width="15.75" customWidth="1"/>
    <col min="69" max="75" width="13.5" customWidth="1"/>
    <col min="76" max="16384" width="9" style="1"/>
  </cols>
  <sheetData>
    <row r="3" spans="1:75"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157</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c r="BN3"/>
      <c r="BO3"/>
      <c r="BP3"/>
      <c r="BQ3"/>
      <c r="BR3"/>
      <c r="BS3"/>
      <c r="BT3"/>
      <c r="BU3"/>
      <c r="BV3"/>
      <c r="BW3"/>
    </row>
    <row r="4" spans="1:75">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7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75">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75">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75">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75">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75">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75">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75">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75">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75">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75">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75">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c r="B46" s="64" t="s">
        <v>220</v>
      </c>
    </row>
    <row r="48" spans="1:61">
      <c r="B48" s="1" t="s">
        <v>151</v>
      </c>
    </row>
    <row r="49" spans="2:75" ht="13.5" customHeight="1">
      <c r="B49" s="62"/>
      <c r="C49" s="134" t="s">
        <v>148</v>
      </c>
      <c r="D49" s="136" t="s">
        <v>149</v>
      </c>
      <c r="E49" s="137"/>
      <c r="F49" s="138"/>
      <c r="G49" s="139" t="s">
        <v>92</v>
      </c>
    </row>
    <row r="50" spans="2:75">
      <c r="B50" s="63"/>
      <c r="C50" s="135"/>
      <c r="D50" s="61" t="s">
        <v>158</v>
      </c>
      <c r="E50" s="61" t="s">
        <v>159</v>
      </c>
      <c r="F50" s="61" t="s">
        <v>153</v>
      </c>
      <c r="G50" s="140"/>
    </row>
    <row r="51" spans="2:75">
      <c r="B51" s="44" t="s">
        <v>146</v>
      </c>
      <c r="C51" s="16">
        <f>SUM(E92:F92)</f>
        <v>-154318485</v>
      </c>
      <c r="D51" s="16">
        <f>SUM(C92:D92,G92:Z92)</f>
        <v>-28628479</v>
      </c>
      <c r="E51" s="16">
        <f>SUM(AA92:BH92)</f>
        <v>-77131821</v>
      </c>
      <c r="F51" s="16">
        <f>SUM(D51:E51)</f>
        <v>-105760300</v>
      </c>
      <c r="G51" s="58">
        <f>SUM(C51+F51)</f>
        <v>-260078785</v>
      </c>
      <c r="H51" s="1">
        <f>SUM(G51-BI92)</f>
        <v>0</v>
      </c>
    </row>
    <row r="52" spans="2:75">
      <c r="B52" s="45" t="s">
        <v>152</v>
      </c>
      <c r="C52" s="17">
        <f>SUM(E98:F98,E100:F100)</f>
        <v>-53778258</v>
      </c>
      <c r="D52" s="17">
        <f>SUM(C98:D98,G98:Z98,G100:Z100,C100:D100)</f>
        <v>-3771183</v>
      </c>
      <c r="E52" s="17">
        <f>SUM(AC98:BH98,AC100:BH100)</f>
        <v>-10456706</v>
      </c>
      <c r="F52" s="17">
        <f>SUM(D52:E52)</f>
        <v>-14227889</v>
      </c>
      <c r="G52" s="59">
        <f>SUM(C52+F52)</f>
        <v>-68006147</v>
      </c>
      <c r="H52" s="1">
        <f>SUM(G52-BI98-BI100)</f>
        <v>0</v>
      </c>
    </row>
    <row r="53" spans="2:75">
      <c r="B53" s="26" t="s">
        <v>147</v>
      </c>
      <c r="C53" s="20">
        <f>SUM(E101:F101)</f>
        <v>-100540227</v>
      </c>
      <c r="D53" s="18">
        <f>SUM(C101:D101,G101:Z101)</f>
        <v>-24857296</v>
      </c>
      <c r="E53" s="18">
        <f>SUM(AC101:BH101)</f>
        <v>-66675115</v>
      </c>
      <c r="F53" s="18">
        <f>SUM(D53:E53)</f>
        <v>-91532411</v>
      </c>
      <c r="G53" s="60">
        <f>SUM(C53+F53)</f>
        <v>-192072638</v>
      </c>
      <c r="H53" s="1">
        <f>SUM(G53-BI101)</f>
        <v>0</v>
      </c>
    </row>
    <row r="54" spans="2:75">
      <c r="C54" s="1">
        <f>SUM(C51-C52-C53)</f>
        <v>0</v>
      </c>
      <c r="D54" s="1">
        <f>SUM(D51-D52-D53)</f>
        <v>0</v>
      </c>
      <c r="E54" s="1">
        <f>SUM(E51-E52-E53)</f>
        <v>0</v>
      </c>
      <c r="F54" s="1">
        <f>SUM(F51-F52-F53)</f>
        <v>0</v>
      </c>
      <c r="G54" s="1">
        <f>SUM(G51-G52-G53)</f>
        <v>0</v>
      </c>
    </row>
    <row r="56" spans="2:75" s="5" customFormat="1">
      <c r="B56" s="5" t="s">
        <v>138</v>
      </c>
      <c r="BN56"/>
      <c r="BO56"/>
      <c r="BP56"/>
      <c r="BQ56"/>
      <c r="BR56"/>
      <c r="BS56"/>
      <c r="BT56"/>
      <c r="BU56"/>
      <c r="BV56"/>
      <c r="BW56"/>
    </row>
    <row r="57" spans="2:75" s="23" customFormat="1">
      <c r="B57" s="22"/>
      <c r="C57" s="22" t="s">
        <v>37</v>
      </c>
      <c r="D57" s="30" t="s">
        <v>38</v>
      </c>
      <c r="E57" s="43" t="s">
        <v>39</v>
      </c>
      <c r="F57" s="43" t="s">
        <v>40</v>
      </c>
      <c r="G57" s="22" t="s">
        <v>41</v>
      </c>
      <c r="H57" s="22" t="s">
        <v>42</v>
      </c>
      <c r="I57" s="22" t="s">
        <v>43</v>
      </c>
      <c r="J57" s="22" t="s">
        <v>44</v>
      </c>
      <c r="K57" s="22" t="s">
        <v>45</v>
      </c>
      <c r="L57" s="22" t="s">
        <v>46</v>
      </c>
      <c r="M57" s="22" t="s">
        <v>47</v>
      </c>
      <c r="N57" s="22" t="s">
        <v>49</v>
      </c>
      <c r="O57" s="22" t="s">
        <v>50</v>
      </c>
      <c r="P57" s="22" t="s">
        <v>52</v>
      </c>
      <c r="Q57" s="22" t="s">
        <v>53</v>
      </c>
      <c r="R57" s="22" t="s">
        <v>54</v>
      </c>
      <c r="S57" s="22" t="s">
        <v>56</v>
      </c>
      <c r="T57" s="22" t="s">
        <v>87</v>
      </c>
      <c r="U57" s="22" t="s">
        <v>89</v>
      </c>
      <c r="V57" s="35" t="s">
        <v>90</v>
      </c>
      <c r="W57" s="22" t="s">
        <v>160</v>
      </c>
      <c r="X57" s="22" t="s">
        <v>122</v>
      </c>
      <c r="Y57" s="22" t="s">
        <v>123</v>
      </c>
      <c r="Z57" s="22" t="s">
        <v>124</v>
      </c>
      <c r="AA57" s="22" t="s">
        <v>126</v>
      </c>
      <c r="AB57" s="22" t="s">
        <v>57</v>
      </c>
      <c r="AC57" s="22" t="s">
        <v>58</v>
      </c>
      <c r="AD57" s="22" t="s">
        <v>59</v>
      </c>
      <c r="AE57" s="22" t="s">
        <v>60</v>
      </c>
      <c r="AF57" s="22" t="s">
        <v>61</v>
      </c>
      <c r="AG57" s="22" t="s">
        <v>62</v>
      </c>
      <c r="AH57" s="22" t="s">
        <v>63</v>
      </c>
      <c r="AI57" s="22" t="s">
        <v>64</v>
      </c>
      <c r="AJ57" s="22" t="s">
        <v>65</v>
      </c>
      <c r="AK57" s="22" t="s">
        <v>66</v>
      </c>
      <c r="AL57" s="22" t="s">
        <v>67</v>
      </c>
      <c r="AM57" s="22" t="s">
        <v>68</v>
      </c>
      <c r="AN57" s="22" t="s">
        <v>69</v>
      </c>
      <c r="AO57" s="22" t="s">
        <v>70</v>
      </c>
      <c r="AP57" s="22" t="s">
        <v>71</v>
      </c>
      <c r="AQ57" s="22" t="s">
        <v>72</v>
      </c>
      <c r="AR57" s="22" t="s">
        <v>73</v>
      </c>
      <c r="AS57" s="22" t="s">
        <v>74</v>
      </c>
      <c r="AT57" s="22" t="s">
        <v>75</v>
      </c>
      <c r="AU57" s="22" t="s">
        <v>76</v>
      </c>
      <c r="AV57" s="22" t="s">
        <v>77</v>
      </c>
      <c r="AW57" s="22" t="s">
        <v>78</v>
      </c>
      <c r="AX57" s="22" t="s">
        <v>79</v>
      </c>
      <c r="AY57" s="22" t="s">
        <v>80</v>
      </c>
      <c r="AZ57" s="22" t="s">
        <v>81</v>
      </c>
      <c r="BA57" s="22" t="s">
        <v>82</v>
      </c>
      <c r="BB57" s="22" t="s">
        <v>83</v>
      </c>
      <c r="BC57" s="22" t="s">
        <v>84</v>
      </c>
      <c r="BD57" s="22" t="s">
        <v>85</v>
      </c>
      <c r="BE57" s="22" t="s">
        <v>86</v>
      </c>
      <c r="BF57" s="22" t="s">
        <v>88</v>
      </c>
      <c r="BG57" s="22" t="s">
        <v>125</v>
      </c>
      <c r="BH57" s="22" t="s">
        <v>132</v>
      </c>
      <c r="BI57" s="22" t="s">
        <v>92</v>
      </c>
      <c r="BN57"/>
      <c r="BO57"/>
      <c r="BP57"/>
      <c r="BQ57"/>
      <c r="BR57"/>
      <c r="BS57"/>
      <c r="BT57"/>
      <c r="BU57"/>
      <c r="BV57"/>
      <c r="BW57"/>
    </row>
    <row r="58" spans="2:75">
      <c r="B58" s="28" t="s">
        <v>93</v>
      </c>
      <c r="C58" s="27">
        <f t="shared" ref="C58:AH58" si="8">SUM(C4:C7)</f>
        <v>56532924</v>
      </c>
      <c r="D58" s="27">
        <f t="shared" si="8"/>
        <v>0</v>
      </c>
      <c r="E58" s="31">
        <f t="shared" si="8"/>
        <v>30612741</v>
      </c>
      <c r="F58" s="31">
        <f t="shared" si="8"/>
        <v>97637333</v>
      </c>
      <c r="G58" s="27">
        <f t="shared" si="8"/>
        <v>56746235</v>
      </c>
      <c r="H58" s="27">
        <f t="shared" si="8"/>
        <v>90434420</v>
      </c>
      <c r="I58" s="27">
        <f t="shared" si="8"/>
        <v>56472202</v>
      </c>
      <c r="J58" s="27">
        <f t="shared" si="8"/>
        <v>80949861</v>
      </c>
      <c r="K58" s="27">
        <f t="shared" si="8"/>
        <v>51376566</v>
      </c>
      <c r="L58" s="27">
        <f t="shared" si="8"/>
        <v>47842080</v>
      </c>
      <c r="M58" s="27">
        <f t="shared" si="8"/>
        <v>69258258</v>
      </c>
      <c r="N58" s="27">
        <f t="shared" si="8"/>
        <v>72502663</v>
      </c>
      <c r="O58" s="27">
        <f t="shared" si="8"/>
        <v>31731283</v>
      </c>
      <c r="P58" s="27">
        <f t="shared" si="8"/>
        <v>35040000</v>
      </c>
      <c r="Q58" s="27">
        <f t="shared" si="8"/>
        <v>66201238</v>
      </c>
      <c r="R58" s="27">
        <f t="shared" si="8"/>
        <v>37983348</v>
      </c>
      <c r="S58" s="27">
        <f t="shared" si="8"/>
        <v>33937680</v>
      </c>
      <c r="T58" s="27">
        <f t="shared" si="8"/>
        <v>104206062</v>
      </c>
      <c r="U58" s="27">
        <f t="shared" si="8"/>
        <v>214048025</v>
      </c>
      <c r="V58" s="37">
        <f t="shared" si="8"/>
        <v>118231248</v>
      </c>
      <c r="W58" s="27">
        <f t="shared" si="8"/>
        <v>13559900</v>
      </c>
      <c r="X58" s="27">
        <f t="shared" si="8"/>
        <v>40978010</v>
      </c>
      <c r="Y58" s="27">
        <f t="shared" si="8"/>
        <v>35608994</v>
      </c>
      <c r="Z58" s="27">
        <f t="shared" si="8"/>
        <v>48446812</v>
      </c>
      <c r="AA58" s="27">
        <f t="shared" si="8"/>
        <v>0</v>
      </c>
      <c r="AB58" s="27">
        <f t="shared" si="8"/>
        <v>0</v>
      </c>
      <c r="AC58" s="27">
        <f t="shared" si="8"/>
        <v>17280000</v>
      </c>
      <c r="AD58" s="27">
        <f t="shared" si="8"/>
        <v>0</v>
      </c>
      <c r="AE58" s="27">
        <f t="shared" si="8"/>
        <v>18589548</v>
      </c>
      <c r="AF58" s="27">
        <f t="shared" si="8"/>
        <v>0</v>
      </c>
      <c r="AG58" s="27">
        <f t="shared" si="8"/>
        <v>0</v>
      </c>
      <c r="AH58" s="27">
        <f t="shared" si="8"/>
        <v>0</v>
      </c>
      <c r="AI58" s="27">
        <f t="shared" ref="AI58:BI58" si="9">SUM(AI4:AI7)</f>
        <v>22658400</v>
      </c>
      <c r="AJ58" s="27">
        <f t="shared" si="9"/>
        <v>0</v>
      </c>
      <c r="AK58" s="27">
        <f t="shared" si="9"/>
        <v>110670480</v>
      </c>
      <c r="AL58" s="27">
        <f t="shared" si="9"/>
        <v>44024497</v>
      </c>
      <c r="AM58" s="27">
        <f t="shared" si="9"/>
        <v>0</v>
      </c>
      <c r="AN58" s="27">
        <f t="shared" si="9"/>
        <v>28203389</v>
      </c>
      <c r="AO58" s="27">
        <f t="shared" si="9"/>
        <v>28440976</v>
      </c>
      <c r="AP58" s="27">
        <f t="shared" si="9"/>
        <v>21588000</v>
      </c>
      <c r="AQ58" s="27">
        <f t="shared" si="9"/>
        <v>31908595</v>
      </c>
      <c r="AR58" s="27">
        <f t="shared" si="9"/>
        <v>34914713</v>
      </c>
      <c r="AS58" s="27">
        <f t="shared" si="9"/>
        <v>22104862</v>
      </c>
      <c r="AT58" s="27">
        <f t="shared" si="9"/>
        <v>99064456</v>
      </c>
      <c r="AU58" s="27">
        <f t="shared" si="9"/>
        <v>27659835</v>
      </c>
      <c r="AV58" s="27">
        <f t="shared" si="9"/>
        <v>27153158</v>
      </c>
      <c r="AW58" s="27">
        <f t="shared" si="9"/>
        <v>30329721</v>
      </c>
      <c r="AX58" s="27">
        <f t="shared" si="9"/>
        <v>29617741</v>
      </c>
      <c r="AY58" s="27">
        <f t="shared" si="9"/>
        <v>93466655</v>
      </c>
      <c r="AZ58" s="27">
        <f t="shared" si="9"/>
        <v>72584616</v>
      </c>
      <c r="BA58" s="27">
        <f t="shared" si="9"/>
        <v>25292226</v>
      </c>
      <c r="BB58" s="27">
        <f t="shared" si="9"/>
        <v>109936243</v>
      </c>
      <c r="BC58" s="27">
        <f t="shared" si="9"/>
        <v>49797812</v>
      </c>
      <c r="BD58" s="27">
        <f t="shared" si="9"/>
        <v>35617498</v>
      </c>
      <c r="BE58" s="27">
        <f t="shared" si="9"/>
        <v>30492871</v>
      </c>
      <c r="BF58" s="27">
        <f t="shared" si="9"/>
        <v>0</v>
      </c>
      <c r="BG58" s="27">
        <f t="shared" si="9"/>
        <v>35400000</v>
      </c>
      <c r="BH58" s="27">
        <f t="shared" si="9"/>
        <v>28069145</v>
      </c>
      <c r="BI58" s="27">
        <f t="shared" si="9"/>
        <v>2565203320</v>
      </c>
      <c r="BJ58" s="1">
        <f t="shared" ref="BJ58:BJ69" si="10">SUM(C58:BH58)</f>
        <v>2565203320</v>
      </c>
      <c r="BK58" s="1">
        <f t="shared" ref="BK58:BK69" si="11">SUM(BI58-BJ58)</f>
        <v>0</v>
      </c>
    </row>
    <row r="59" spans="2:75">
      <c r="B59" s="10" t="s">
        <v>94</v>
      </c>
      <c r="C59" s="17">
        <f t="shared" ref="C59:AH59" si="12">SUM(C8:C18,C20)</f>
        <v>4414613</v>
      </c>
      <c r="D59" s="17">
        <f t="shared" si="12"/>
        <v>0</v>
      </c>
      <c r="E59" s="34">
        <f t="shared" si="12"/>
        <v>6802341</v>
      </c>
      <c r="F59" s="34">
        <f t="shared" si="12"/>
        <v>19266070</v>
      </c>
      <c r="G59" s="17">
        <f t="shared" si="12"/>
        <v>4511510</v>
      </c>
      <c r="H59" s="17">
        <f t="shared" si="12"/>
        <v>10509456</v>
      </c>
      <c r="I59" s="17">
        <f t="shared" si="12"/>
        <v>6660396</v>
      </c>
      <c r="J59" s="17">
        <f t="shared" si="12"/>
        <v>9894294</v>
      </c>
      <c r="K59" s="17">
        <f t="shared" si="12"/>
        <v>9309748</v>
      </c>
      <c r="L59" s="17">
        <f t="shared" si="12"/>
        <v>3480000</v>
      </c>
      <c r="M59" s="17">
        <f t="shared" si="12"/>
        <v>8451281</v>
      </c>
      <c r="N59" s="17">
        <f t="shared" si="12"/>
        <v>7127443</v>
      </c>
      <c r="O59" s="17">
        <f t="shared" si="12"/>
        <v>3302015</v>
      </c>
      <c r="P59" s="17">
        <f t="shared" si="12"/>
        <v>705900</v>
      </c>
      <c r="Q59" s="17">
        <f t="shared" si="12"/>
        <v>16904781</v>
      </c>
      <c r="R59" s="17">
        <f t="shared" si="12"/>
        <v>4201569</v>
      </c>
      <c r="S59" s="17">
        <f t="shared" si="12"/>
        <v>3054747</v>
      </c>
      <c r="T59" s="17">
        <f t="shared" si="12"/>
        <v>25867959</v>
      </c>
      <c r="U59" s="17">
        <f t="shared" si="12"/>
        <v>31441515</v>
      </c>
      <c r="V59" s="38">
        <f t="shared" si="12"/>
        <v>6192731</v>
      </c>
      <c r="W59" s="17">
        <f t="shared" si="12"/>
        <v>1917365</v>
      </c>
      <c r="X59" s="17">
        <f t="shared" si="12"/>
        <v>2563715</v>
      </c>
      <c r="Y59" s="17">
        <f t="shared" si="12"/>
        <v>4896096</v>
      </c>
      <c r="Z59" s="17">
        <f t="shared" si="12"/>
        <v>5882881</v>
      </c>
      <c r="AA59" s="17">
        <f t="shared" si="12"/>
        <v>0</v>
      </c>
      <c r="AB59" s="17">
        <f t="shared" si="12"/>
        <v>0</v>
      </c>
      <c r="AC59" s="17">
        <f t="shared" si="12"/>
        <v>0</v>
      </c>
      <c r="AD59" s="17">
        <f t="shared" si="12"/>
        <v>0</v>
      </c>
      <c r="AE59" s="17">
        <f t="shared" si="12"/>
        <v>202127</v>
      </c>
      <c r="AF59" s="17">
        <f t="shared" si="12"/>
        <v>0</v>
      </c>
      <c r="AG59" s="17">
        <f t="shared" si="12"/>
        <v>0</v>
      </c>
      <c r="AH59" s="17">
        <f t="shared" si="12"/>
        <v>0</v>
      </c>
      <c r="AI59" s="17">
        <f t="shared" ref="AI59:BI59" si="13">SUM(AI8:AI18,AI20)</f>
        <v>665795</v>
      </c>
      <c r="AJ59" s="17">
        <f t="shared" si="13"/>
        <v>0</v>
      </c>
      <c r="AK59" s="17">
        <f t="shared" si="13"/>
        <v>4944432</v>
      </c>
      <c r="AL59" s="17">
        <f t="shared" si="13"/>
        <v>2470566</v>
      </c>
      <c r="AM59" s="17">
        <f t="shared" si="13"/>
        <v>0</v>
      </c>
      <c r="AN59" s="17">
        <f t="shared" si="13"/>
        <v>593955</v>
      </c>
      <c r="AO59" s="17">
        <f t="shared" si="13"/>
        <v>2780323</v>
      </c>
      <c r="AP59" s="17">
        <f t="shared" si="13"/>
        <v>601038</v>
      </c>
      <c r="AQ59" s="17">
        <f t="shared" si="13"/>
        <v>2252306</v>
      </c>
      <c r="AR59" s="17">
        <f t="shared" si="13"/>
        <v>3014000</v>
      </c>
      <c r="AS59" s="17">
        <f t="shared" si="13"/>
        <v>2916000</v>
      </c>
      <c r="AT59" s="17">
        <f t="shared" si="13"/>
        <v>11317982</v>
      </c>
      <c r="AU59" s="17">
        <f t="shared" si="13"/>
        <v>1633035</v>
      </c>
      <c r="AV59" s="17">
        <f t="shared" si="13"/>
        <v>1701644</v>
      </c>
      <c r="AW59" s="17">
        <f t="shared" si="13"/>
        <v>944572</v>
      </c>
      <c r="AX59" s="17">
        <f t="shared" si="13"/>
        <v>1868405</v>
      </c>
      <c r="AY59" s="17">
        <f t="shared" si="13"/>
        <v>7063896</v>
      </c>
      <c r="AZ59" s="17">
        <f t="shared" si="13"/>
        <v>5584194</v>
      </c>
      <c r="BA59" s="17">
        <f t="shared" si="13"/>
        <v>1181495</v>
      </c>
      <c r="BB59" s="17">
        <f t="shared" si="13"/>
        <v>13513279</v>
      </c>
      <c r="BC59" s="17">
        <f t="shared" si="13"/>
        <v>3625431</v>
      </c>
      <c r="BD59" s="17">
        <f t="shared" si="13"/>
        <v>5500192</v>
      </c>
      <c r="BE59" s="17">
        <f t="shared" si="13"/>
        <v>907969</v>
      </c>
      <c r="BF59" s="17">
        <f t="shared" si="13"/>
        <v>0</v>
      </c>
      <c r="BG59" s="17">
        <f t="shared" si="13"/>
        <v>105090</v>
      </c>
      <c r="BH59" s="17">
        <f t="shared" si="13"/>
        <v>2310052</v>
      </c>
      <c r="BI59" s="17">
        <f t="shared" si="13"/>
        <v>275056204</v>
      </c>
      <c r="BJ59" s="1">
        <f t="shared" si="10"/>
        <v>275056204</v>
      </c>
      <c r="BK59" s="1">
        <f t="shared" si="11"/>
        <v>0</v>
      </c>
      <c r="BN59" t="s">
        <v>161</v>
      </c>
    </row>
    <row r="60" spans="2:75">
      <c r="B60" s="25" t="s">
        <v>129</v>
      </c>
      <c r="C60" s="18">
        <f t="shared" ref="C60:AH60" si="14">SUM(C58:C59)</f>
        <v>60947537</v>
      </c>
      <c r="D60" s="18">
        <f t="shared" si="14"/>
        <v>0</v>
      </c>
      <c r="E60" s="21">
        <f t="shared" si="14"/>
        <v>37415082</v>
      </c>
      <c r="F60" s="21">
        <f t="shared" si="14"/>
        <v>116903403</v>
      </c>
      <c r="G60" s="18">
        <f t="shared" si="14"/>
        <v>61257745</v>
      </c>
      <c r="H60" s="18">
        <f t="shared" si="14"/>
        <v>100943876</v>
      </c>
      <c r="I60" s="18">
        <f t="shared" si="14"/>
        <v>63132598</v>
      </c>
      <c r="J60" s="18">
        <f t="shared" si="14"/>
        <v>90844155</v>
      </c>
      <c r="K60" s="18">
        <f t="shared" si="14"/>
        <v>60686314</v>
      </c>
      <c r="L60" s="18">
        <f t="shared" si="14"/>
        <v>51322080</v>
      </c>
      <c r="M60" s="18">
        <f t="shared" si="14"/>
        <v>77709539</v>
      </c>
      <c r="N60" s="18">
        <f t="shared" si="14"/>
        <v>79630106</v>
      </c>
      <c r="O60" s="18">
        <f t="shared" si="14"/>
        <v>35033298</v>
      </c>
      <c r="P60" s="18">
        <f t="shared" si="14"/>
        <v>35745900</v>
      </c>
      <c r="Q60" s="18">
        <f t="shared" si="14"/>
        <v>83106019</v>
      </c>
      <c r="R60" s="18">
        <f t="shared" si="14"/>
        <v>42184917</v>
      </c>
      <c r="S60" s="18">
        <f t="shared" si="14"/>
        <v>36992427</v>
      </c>
      <c r="T60" s="18">
        <f t="shared" si="14"/>
        <v>130074021</v>
      </c>
      <c r="U60" s="18">
        <f t="shared" si="14"/>
        <v>245489540</v>
      </c>
      <c r="V60" s="39">
        <f t="shared" si="14"/>
        <v>124423979</v>
      </c>
      <c r="W60" s="18">
        <f t="shared" si="14"/>
        <v>15477265</v>
      </c>
      <c r="X60" s="18">
        <f t="shared" si="14"/>
        <v>43541725</v>
      </c>
      <c r="Y60" s="18">
        <f t="shared" si="14"/>
        <v>40505090</v>
      </c>
      <c r="Z60" s="18">
        <f t="shared" si="14"/>
        <v>54329693</v>
      </c>
      <c r="AA60" s="18">
        <f t="shared" si="14"/>
        <v>0</v>
      </c>
      <c r="AB60" s="18">
        <f t="shared" si="14"/>
        <v>0</v>
      </c>
      <c r="AC60" s="18">
        <f t="shared" si="14"/>
        <v>17280000</v>
      </c>
      <c r="AD60" s="18">
        <f t="shared" si="14"/>
        <v>0</v>
      </c>
      <c r="AE60" s="18">
        <f t="shared" si="14"/>
        <v>18791675</v>
      </c>
      <c r="AF60" s="18">
        <f t="shared" si="14"/>
        <v>0</v>
      </c>
      <c r="AG60" s="18">
        <f t="shared" si="14"/>
        <v>0</v>
      </c>
      <c r="AH60" s="18">
        <f t="shared" si="14"/>
        <v>0</v>
      </c>
      <c r="AI60" s="18">
        <f t="shared" ref="AI60:BI60" si="15">SUM(AI58:AI59)</f>
        <v>23324195</v>
      </c>
      <c r="AJ60" s="18">
        <f t="shared" si="15"/>
        <v>0</v>
      </c>
      <c r="AK60" s="18">
        <f t="shared" si="15"/>
        <v>115614912</v>
      </c>
      <c r="AL60" s="18">
        <f t="shared" si="15"/>
        <v>46495063</v>
      </c>
      <c r="AM60" s="18">
        <f t="shared" si="15"/>
        <v>0</v>
      </c>
      <c r="AN60" s="18">
        <f t="shared" si="15"/>
        <v>28797344</v>
      </c>
      <c r="AO60" s="18">
        <f t="shared" si="15"/>
        <v>31221299</v>
      </c>
      <c r="AP60" s="18">
        <f t="shared" si="15"/>
        <v>22189038</v>
      </c>
      <c r="AQ60" s="18">
        <f t="shared" si="15"/>
        <v>34160901</v>
      </c>
      <c r="AR60" s="18">
        <f t="shared" si="15"/>
        <v>37928713</v>
      </c>
      <c r="AS60" s="18">
        <f t="shared" si="15"/>
        <v>25020862</v>
      </c>
      <c r="AT60" s="18">
        <f t="shared" si="15"/>
        <v>110382438</v>
      </c>
      <c r="AU60" s="18">
        <f t="shared" si="15"/>
        <v>29292870</v>
      </c>
      <c r="AV60" s="18">
        <f t="shared" si="15"/>
        <v>28854802</v>
      </c>
      <c r="AW60" s="18">
        <f t="shared" si="15"/>
        <v>31274293</v>
      </c>
      <c r="AX60" s="18">
        <f t="shared" si="15"/>
        <v>31486146</v>
      </c>
      <c r="AY60" s="18">
        <f t="shared" si="15"/>
        <v>100530551</v>
      </c>
      <c r="AZ60" s="18">
        <f t="shared" si="15"/>
        <v>78168810</v>
      </c>
      <c r="BA60" s="18">
        <f t="shared" si="15"/>
        <v>26473721</v>
      </c>
      <c r="BB60" s="18">
        <f t="shared" si="15"/>
        <v>123449522</v>
      </c>
      <c r="BC60" s="18">
        <f t="shared" si="15"/>
        <v>53423243</v>
      </c>
      <c r="BD60" s="18">
        <f t="shared" si="15"/>
        <v>41117690</v>
      </c>
      <c r="BE60" s="18">
        <f t="shared" si="15"/>
        <v>31400840</v>
      </c>
      <c r="BF60" s="18">
        <f t="shared" si="15"/>
        <v>0</v>
      </c>
      <c r="BG60" s="18">
        <f t="shared" si="15"/>
        <v>35505090</v>
      </c>
      <c r="BH60" s="18">
        <f t="shared" si="15"/>
        <v>30379197</v>
      </c>
      <c r="BI60" s="18">
        <f t="shared" si="15"/>
        <v>2840259524</v>
      </c>
      <c r="BJ60" s="1">
        <f t="shared" si="10"/>
        <v>2840259524</v>
      </c>
      <c r="BK60" s="1">
        <f t="shared" si="11"/>
        <v>0</v>
      </c>
    </row>
    <row r="61" spans="2:75">
      <c r="B61" s="8" t="s">
        <v>95</v>
      </c>
      <c r="C61" s="27">
        <f t="shared" ref="C61:AH61" si="16">SUM(C23)</f>
        <v>1749431</v>
      </c>
      <c r="D61" s="27">
        <f t="shared" si="16"/>
        <v>0</v>
      </c>
      <c r="E61" s="31">
        <f t="shared" si="16"/>
        <v>986707</v>
      </c>
      <c r="F61" s="31">
        <f t="shared" si="16"/>
        <v>2888870</v>
      </c>
      <c r="G61" s="27">
        <f t="shared" si="16"/>
        <v>1606853</v>
      </c>
      <c r="H61" s="27">
        <f t="shared" si="16"/>
        <v>2785094</v>
      </c>
      <c r="I61" s="27">
        <f t="shared" si="16"/>
        <v>1798450</v>
      </c>
      <c r="J61" s="27">
        <f t="shared" si="16"/>
        <v>1564576</v>
      </c>
      <c r="K61" s="27">
        <f t="shared" si="16"/>
        <v>1553948</v>
      </c>
      <c r="L61" s="27">
        <f t="shared" si="16"/>
        <v>0</v>
      </c>
      <c r="M61" s="27">
        <f t="shared" si="16"/>
        <v>2201578</v>
      </c>
      <c r="N61" s="27">
        <f t="shared" si="16"/>
        <v>1343394</v>
      </c>
      <c r="O61" s="27">
        <f t="shared" si="16"/>
        <v>454021</v>
      </c>
      <c r="P61" s="27">
        <f t="shared" si="16"/>
        <v>518697</v>
      </c>
      <c r="Q61" s="27">
        <f t="shared" si="16"/>
        <v>1130526</v>
      </c>
      <c r="R61" s="27">
        <f t="shared" si="16"/>
        <v>594978</v>
      </c>
      <c r="S61" s="27">
        <f t="shared" si="16"/>
        <v>509064</v>
      </c>
      <c r="T61" s="27">
        <f t="shared" si="16"/>
        <v>4872696</v>
      </c>
      <c r="U61" s="27">
        <f t="shared" si="16"/>
        <v>3373210</v>
      </c>
      <c r="V61" s="37">
        <f t="shared" si="16"/>
        <v>2237049</v>
      </c>
      <c r="W61" s="27">
        <f t="shared" si="16"/>
        <v>181806</v>
      </c>
      <c r="X61" s="27">
        <f t="shared" si="16"/>
        <v>1151623</v>
      </c>
      <c r="Y61" s="27">
        <f t="shared" si="16"/>
        <v>973995</v>
      </c>
      <c r="Z61" s="27">
        <f t="shared" si="16"/>
        <v>1405451</v>
      </c>
      <c r="AA61" s="27">
        <f t="shared" si="16"/>
        <v>0</v>
      </c>
      <c r="AB61" s="27">
        <f t="shared" si="16"/>
        <v>0</v>
      </c>
      <c r="AC61" s="27">
        <f t="shared" si="16"/>
        <v>864000</v>
      </c>
      <c r="AD61" s="27">
        <f t="shared" si="16"/>
        <v>0</v>
      </c>
      <c r="AE61" s="27">
        <f t="shared" si="16"/>
        <v>563551</v>
      </c>
      <c r="AF61" s="27">
        <f t="shared" si="16"/>
        <v>0</v>
      </c>
      <c r="AG61" s="27">
        <f t="shared" si="16"/>
        <v>0</v>
      </c>
      <c r="AH61" s="27">
        <f t="shared" si="16"/>
        <v>0</v>
      </c>
      <c r="AI61" s="27">
        <f t="shared" ref="AI61:BI61" si="17">SUM(AI23)</f>
        <v>0</v>
      </c>
      <c r="AJ61" s="27">
        <f t="shared" si="17"/>
        <v>0</v>
      </c>
      <c r="AK61" s="27">
        <f t="shared" si="17"/>
        <v>0</v>
      </c>
      <c r="AL61" s="27">
        <f t="shared" si="17"/>
        <v>1344688</v>
      </c>
      <c r="AM61" s="27">
        <f t="shared" si="17"/>
        <v>0</v>
      </c>
      <c r="AN61" s="27">
        <f t="shared" si="17"/>
        <v>849972</v>
      </c>
      <c r="AO61" s="27">
        <f t="shared" si="17"/>
        <v>908444</v>
      </c>
      <c r="AP61" s="27">
        <f t="shared" si="17"/>
        <v>654000</v>
      </c>
      <c r="AQ61" s="27">
        <f t="shared" si="17"/>
        <v>968970</v>
      </c>
      <c r="AR61" s="27">
        <f t="shared" si="17"/>
        <v>1040361</v>
      </c>
      <c r="AS61" s="27">
        <f t="shared" si="17"/>
        <v>684427</v>
      </c>
      <c r="AT61" s="27">
        <f t="shared" si="17"/>
        <v>3145636</v>
      </c>
      <c r="AU61" s="27">
        <f t="shared" si="17"/>
        <v>825237</v>
      </c>
      <c r="AV61" s="27">
        <f t="shared" si="17"/>
        <v>829862</v>
      </c>
      <c r="AW61" s="27">
        <f t="shared" si="17"/>
        <v>915208</v>
      </c>
      <c r="AX61" s="27">
        <f t="shared" si="17"/>
        <v>908681</v>
      </c>
      <c r="AY61" s="27">
        <f t="shared" si="17"/>
        <v>1399891</v>
      </c>
      <c r="AZ61" s="27">
        <f t="shared" si="17"/>
        <v>1139186</v>
      </c>
      <c r="BA61" s="27">
        <f t="shared" si="17"/>
        <v>384078</v>
      </c>
      <c r="BB61" s="27">
        <f t="shared" si="17"/>
        <v>1747890</v>
      </c>
      <c r="BC61" s="27">
        <f t="shared" si="17"/>
        <v>763681</v>
      </c>
      <c r="BD61" s="27">
        <f t="shared" si="17"/>
        <v>584854</v>
      </c>
      <c r="BE61" s="27">
        <f t="shared" si="17"/>
        <v>455866</v>
      </c>
      <c r="BF61" s="27">
        <f t="shared" si="17"/>
        <v>0</v>
      </c>
      <c r="BG61" s="27">
        <f t="shared" si="17"/>
        <v>1068000</v>
      </c>
      <c r="BH61" s="27">
        <f t="shared" si="17"/>
        <v>825968</v>
      </c>
      <c r="BI61" s="27">
        <f t="shared" si="17"/>
        <v>58754468</v>
      </c>
      <c r="BJ61" s="1">
        <f t="shared" si="10"/>
        <v>58754468</v>
      </c>
      <c r="BK61" s="1">
        <f t="shared" si="11"/>
        <v>0</v>
      </c>
      <c r="BN61" t="s">
        <v>162</v>
      </c>
      <c r="BP61" t="s">
        <v>163</v>
      </c>
      <c r="BU61" t="s">
        <v>164</v>
      </c>
    </row>
    <row r="62" spans="2:75">
      <c r="B62" s="9" t="s">
        <v>96</v>
      </c>
      <c r="C62" s="19">
        <f t="shared" ref="C62:AH62" si="18">SUM(C24)</f>
        <v>3900000</v>
      </c>
      <c r="D62" s="19">
        <f t="shared" si="18"/>
        <v>0</v>
      </c>
      <c r="E62" s="32">
        <f t="shared" si="18"/>
        <v>1953130</v>
      </c>
      <c r="F62" s="32">
        <f t="shared" si="18"/>
        <v>5371200</v>
      </c>
      <c r="G62" s="19">
        <f t="shared" si="18"/>
        <v>4932000</v>
      </c>
      <c r="H62" s="19">
        <f t="shared" si="18"/>
        <v>8220000</v>
      </c>
      <c r="I62" s="19">
        <f t="shared" si="18"/>
        <v>2713200</v>
      </c>
      <c r="J62" s="19">
        <f t="shared" si="18"/>
        <v>3093495</v>
      </c>
      <c r="K62" s="19">
        <f t="shared" si="18"/>
        <v>3180000</v>
      </c>
      <c r="L62" s="19">
        <f t="shared" si="18"/>
        <v>0</v>
      </c>
      <c r="M62" s="19">
        <f t="shared" si="18"/>
        <v>3672000</v>
      </c>
      <c r="N62" s="19">
        <f t="shared" si="18"/>
        <v>4998000</v>
      </c>
      <c r="O62" s="19">
        <f t="shared" si="18"/>
        <v>2280000</v>
      </c>
      <c r="P62" s="19">
        <f t="shared" si="18"/>
        <v>4502400</v>
      </c>
      <c r="Q62" s="19">
        <f t="shared" si="18"/>
        <v>4788000</v>
      </c>
      <c r="R62" s="19">
        <f t="shared" si="18"/>
        <v>1585800</v>
      </c>
      <c r="S62" s="19">
        <f t="shared" si="18"/>
        <v>1500000</v>
      </c>
      <c r="T62" s="19">
        <f t="shared" si="18"/>
        <v>2039999</v>
      </c>
      <c r="U62" s="19">
        <f t="shared" si="18"/>
        <v>19617900</v>
      </c>
      <c r="V62" s="40">
        <f t="shared" si="18"/>
        <v>14966490</v>
      </c>
      <c r="W62" s="19">
        <f t="shared" si="18"/>
        <v>600000</v>
      </c>
      <c r="X62" s="19">
        <f t="shared" si="18"/>
        <v>1104630</v>
      </c>
      <c r="Y62" s="19">
        <f t="shared" si="18"/>
        <v>1302600</v>
      </c>
      <c r="Z62" s="19">
        <f t="shared" si="18"/>
        <v>2864400</v>
      </c>
      <c r="AA62" s="19">
        <f t="shared" si="18"/>
        <v>0</v>
      </c>
      <c r="AB62" s="19">
        <f t="shared" si="18"/>
        <v>0</v>
      </c>
      <c r="AC62" s="19">
        <f t="shared" si="18"/>
        <v>793650</v>
      </c>
      <c r="AD62" s="19">
        <f t="shared" si="18"/>
        <v>0</v>
      </c>
      <c r="AE62" s="19">
        <f t="shared" si="18"/>
        <v>1308000</v>
      </c>
      <c r="AF62" s="19">
        <f t="shared" si="18"/>
        <v>0</v>
      </c>
      <c r="AG62" s="19">
        <f t="shared" si="18"/>
        <v>0</v>
      </c>
      <c r="AH62" s="19">
        <f t="shared" si="18"/>
        <v>0</v>
      </c>
      <c r="AI62" s="19">
        <f t="shared" ref="AI62:BI62" si="19">SUM(AI24)</f>
        <v>743796</v>
      </c>
      <c r="AJ62" s="19">
        <f t="shared" si="19"/>
        <v>0</v>
      </c>
      <c r="AK62" s="19">
        <f t="shared" si="19"/>
        <v>3180000</v>
      </c>
      <c r="AL62" s="19">
        <f t="shared" si="19"/>
        <v>1567230</v>
      </c>
      <c r="AM62" s="19">
        <f t="shared" si="19"/>
        <v>0</v>
      </c>
      <c r="AN62" s="19">
        <f t="shared" si="19"/>
        <v>1161000</v>
      </c>
      <c r="AO62" s="19">
        <f t="shared" si="19"/>
        <v>1386000</v>
      </c>
      <c r="AP62" s="19">
        <f t="shared" si="19"/>
        <v>851302</v>
      </c>
      <c r="AQ62" s="19">
        <f t="shared" si="19"/>
        <v>1547400</v>
      </c>
      <c r="AR62" s="19">
        <f t="shared" si="19"/>
        <v>1589304</v>
      </c>
      <c r="AS62" s="19">
        <f t="shared" si="19"/>
        <v>1362000</v>
      </c>
      <c r="AT62" s="19">
        <f t="shared" si="19"/>
        <v>4825548</v>
      </c>
      <c r="AU62" s="19">
        <f t="shared" si="19"/>
        <v>1248000</v>
      </c>
      <c r="AV62" s="19">
        <f t="shared" si="19"/>
        <v>1338000</v>
      </c>
      <c r="AW62" s="19">
        <f t="shared" si="19"/>
        <v>1461000</v>
      </c>
      <c r="AX62" s="19">
        <f t="shared" si="19"/>
        <v>1320000</v>
      </c>
      <c r="AY62" s="19">
        <f t="shared" si="19"/>
        <v>4200000</v>
      </c>
      <c r="AZ62" s="19">
        <f t="shared" si="19"/>
        <v>3394998</v>
      </c>
      <c r="BA62" s="19">
        <f t="shared" si="19"/>
        <v>1309002</v>
      </c>
      <c r="BB62" s="19">
        <f t="shared" si="19"/>
        <v>13452000</v>
      </c>
      <c r="BC62" s="19">
        <f t="shared" si="19"/>
        <v>2132880</v>
      </c>
      <c r="BD62" s="19">
        <f t="shared" si="19"/>
        <v>1170000</v>
      </c>
      <c r="BE62" s="19">
        <f t="shared" si="19"/>
        <v>1410000</v>
      </c>
      <c r="BF62" s="19">
        <f t="shared" si="19"/>
        <v>0</v>
      </c>
      <c r="BG62" s="19">
        <f t="shared" si="19"/>
        <v>1440000</v>
      </c>
      <c r="BH62" s="19">
        <f t="shared" si="19"/>
        <v>2165000</v>
      </c>
      <c r="BI62" s="19">
        <f t="shared" si="19"/>
        <v>155541354</v>
      </c>
      <c r="BJ62" s="1">
        <f t="shared" si="10"/>
        <v>155541354</v>
      </c>
      <c r="BK62" s="1">
        <f t="shared" si="11"/>
        <v>0</v>
      </c>
      <c r="BP62" t="s">
        <v>165</v>
      </c>
      <c r="BQ62" t="s">
        <v>166</v>
      </c>
      <c r="BR62" t="s">
        <v>145</v>
      </c>
      <c r="BS62" t="s">
        <v>167</v>
      </c>
      <c r="BT62" t="s">
        <v>163</v>
      </c>
      <c r="BU62" t="s">
        <v>168</v>
      </c>
      <c r="BV62" t="s">
        <v>169</v>
      </c>
      <c r="BW62" t="s">
        <v>170</v>
      </c>
    </row>
    <row r="63" spans="2:75">
      <c r="B63" s="9" t="s">
        <v>97</v>
      </c>
      <c r="C63" s="19">
        <f t="shared" ref="C63:AH63" si="20">SUM(C29)</f>
        <v>4761829</v>
      </c>
      <c r="D63" s="19">
        <f t="shared" si="20"/>
        <v>0</v>
      </c>
      <c r="E63" s="32">
        <f t="shared" si="20"/>
        <v>3337437</v>
      </c>
      <c r="F63" s="32">
        <f t="shared" si="20"/>
        <v>7138101</v>
      </c>
      <c r="G63" s="19">
        <f t="shared" si="20"/>
        <v>5102112</v>
      </c>
      <c r="H63" s="19">
        <f t="shared" si="20"/>
        <v>6065440</v>
      </c>
      <c r="I63" s="19">
        <f t="shared" si="20"/>
        <v>6607502</v>
      </c>
      <c r="J63" s="19">
        <f t="shared" si="20"/>
        <v>7436997</v>
      </c>
      <c r="K63" s="19">
        <f t="shared" si="20"/>
        <v>2533652</v>
      </c>
      <c r="L63" s="19">
        <f t="shared" si="20"/>
        <v>5210282</v>
      </c>
      <c r="M63" s="19">
        <f t="shared" si="20"/>
        <v>5080676</v>
      </c>
      <c r="N63" s="19">
        <f t="shared" si="20"/>
        <v>8486934</v>
      </c>
      <c r="O63" s="19">
        <f t="shared" si="20"/>
        <v>2827600</v>
      </c>
      <c r="P63" s="19">
        <f t="shared" si="20"/>
        <v>3897397</v>
      </c>
      <c r="Q63" s="19">
        <f t="shared" si="20"/>
        <v>6879921</v>
      </c>
      <c r="R63" s="19">
        <f t="shared" si="20"/>
        <v>2384597</v>
      </c>
      <c r="S63" s="19">
        <f t="shared" si="20"/>
        <v>2724896</v>
      </c>
      <c r="T63" s="19">
        <f t="shared" si="20"/>
        <v>5434093</v>
      </c>
      <c r="U63" s="19">
        <f t="shared" si="20"/>
        <v>14860000</v>
      </c>
      <c r="V63" s="40">
        <f t="shared" si="20"/>
        <v>7912252</v>
      </c>
      <c r="W63" s="19">
        <f t="shared" si="20"/>
        <v>813169</v>
      </c>
      <c r="X63" s="19">
        <f t="shared" si="20"/>
        <v>3769263</v>
      </c>
      <c r="Y63" s="19">
        <f t="shared" si="20"/>
        <v>2202400</v>
      </c>
      <c r="Z63" s="19">
        <f t="shared" si="20"/>
        <v>2688949</v>
      </c>
      <c r="AA63" s="19">
        <f t="shared" si="20"/>
        <v>0</v>
      </c>
      <c r="AB63" s="19">
        <f t="shared" si="20"/>
        <v>0</v>
      </c>
      <c r="AC63" s="19">
        <f t="shared" si="20"/>
        <v>401847</v>
      </c>
      <c r="AD63" s="19">
        <f t="shared" si="20"/>
        <v>0</v>
      </c>
      <c r="AE63" s="19">
        <f t="shared" si="20"/>
        <v>1083872</v>
      </c>
      <c r="AF63" s="19">
        <f t="shared" si="20"/>
        <v>0</v>
      </c>
      <c r="AG63" s="19">
        <f t="shared" si="20"/>
        <v>0</v>
      </c>
      <c r="AH63" s="19">
        <f t="shared" si="20"/>
        <v>0</v>
      </c>
      <c r="AI63" s="19">
        <f t="shared" ref="AI63:BI63" si="21">SUM(AI29)</f>
        <v>1373903</v>
      </c>
      <c r="AJ63" s="19">
        <f t="shared" si="21"/>
        <v>0</v>
      </c>
      <c r="AK63" s="19">
        <f t="shared" si="21"/>
        <v>5181935</v>
      </c>
      <c r="AL63" s="19">
        <f t="shared" si="21"/>
        <v>1944835</v>
      </c>
      <c r="AM63" s="19">
        <f t="shared" si="21"/>
        <v>0</v>
      </c>
      <c r="AN63" s="19">
        <f t="shared" si="21"/>
        <v>2106637</v>
      </c>
      <c r="AO63" s="19">
        <f t="shared" si="21"/>
        <v>1892621</v>
      </c>
      <c r="AP63" s="19">
        <f t="shared" si="21"/>
        <v>986995</v>
      </c>
      <c r="AQ63" s="19">
        <f t="shared" si="21"/>
        <v>1683097</v>
      </c>
      <c r="AR63" s="19">
        <f t="shared" si="21"/>
        <v>1951408</v>
      </c>
      <c r="AS63" s="19">
        <f t="shared" si="21"/>
        <v>1340083</v>
      </c>
      <c r="AT63" s="19">
        <f t="shared" si="21"/>
        <v>4288168</v>
      </c>
      <c r="AU63" s="19">
        <f t="shared" si="21"/>
        <v>1627800</v>
      </c>
      <c r="AV63" s="19">
        <f t="shared" si="21"/>
        <v>1461829</v>
      </c>
      <c r="AW63" s="19">
        <f t="shared" si="21"/>
        <v>1213100</v>
      </c>
      <c r="AX63" s="19">
        <f t="shared" si="21"/>
        <v>1560700</v>
      </c>
      <c r="AY63" s="19">
        <f t="shared" si="21"/>
        <v>4667428</v>
      </c>
      <c r="AZ63" s="19">
        <f t="shared" si="21"/>
        <v>3363718</v>
      </c>
      <c r="BA63" s="19">
        <f t="shared" si="21"/>
        <v>1799300</v>
      </c>
      <c r="BB63" s="19">
        <f t="shared" si="21"/>
        <v>12278000</v>
      </c>
      <c r="BC63" s="19">
        <f t="shared" si="21"/>
        <v>3888131</v>
      </c>
      <c r="BD63" s="19">
        <f t="shared" si="21"/>
        <v>3383500</v>
      </c>
      <c r="BE63" s="19">
        <f t="shared" si="21"/>
        <v>1441879</v>
      </c>
      <c r="BF63" s="19">
        <f t="shared" si="21"/>
        <v>0</v>
      </c>
      <c r="BG63" s="19">
        <f t="shared" si="21"/>
        <v>1255700</v>
      </c>
      <c r="BH63" s="19">
        <f t="shared" si="21"/>
        <v>3768700</v>
      </c>
      <c r="BI63" s="19">
        <f t="shared" si="21"/>
        <v>184100685</v>
      </c>
      <c r="BJ63" s="1">
        <f t="shared" si="10"/>
        <v>184100685</v>
      </c>
      <c r="BK63" s="1">
        <f t="shared" si="11"/>
        <v>0</v>
      </c>
      <c r="BN63" t="s">
        <v>171</v>
      </c>
      <c r="BO63" t="s">
        <v>172</v>
      </c>
      <c r="BP63">
        <v>60859011</v>
      </c>
      <c r="BQ63">
        <v>17200218</v>
      </c>
      <c r="BR63">
        <v>43658793</v>
      </c>
      <c r="BS63">
        <v>5800002</v>
      </c>
      <c r="BT63">
        <v>37858791</v>
      </c>
      <c r="BU63">
        <v>6.7900000000000002E-2</v>
      </c>
      <c r="BV63">
        <v>1</v>
      </c>
      <c r="BW63">
        <v>17839</v>
      </c>
    </row>
    <row r="64" spans="2:75">
      <c r="B64" s="9" t="s">
        <v>98</v>
      </c>
      <c r="C64" s="19">
        <f t="shared" ref="C64:AH64" si="22">SUM(C30,C32)</f>
        <v>1060500</v>
      </c>
      <c r="D64" s="19">
        <f t="shared" si="22"/>
        <v>0</v>
      </c>
      <c r="E64" s="32">
        <f t="shared" si="22"/>
        <v>40000</v>
      </c>
      <c r="F64" s="32">
        <f t="shared" si="22"/>
        <v>209327</v>
      </c>
      <c r="G64" s="19">
        <f t="shared" si="22"/>
        <v>990730</v>
      </c>
      <c r="H64" s="19">
        <f t="shared" si="22"/>
        <v>363500</v>
      </c>
      <c r="I64" s="19">
        <f t="shared" si="22"/>
        <v>640840</v>
      </c>
      <c r="J64" s="19">
        <f t="shared" si="22"/>
        <v>2575080</v>
      </c>
      <c r="K64" s="19">
        <f t="shared" si="22"/>
        <v>607688</v>
      </c>
      <c r="L64" s="19">
        <f t="shared" si="22"/>
        <v>404000</v>
      </c>
      <c r="M64" s="19">
        <f t="shared" si="22"/>
        <v>547000</v>
      </c>
      <c r="N64" s="19">
        <f t="shared" si="22"/>
        <v>1350400</v>
      </c>
      <c r="O64" s="19">
        <f t="shared" si="22"/>
        <v>54300</v>
      </c>
      <c r="P64" s="19">
        <f t="shared" si="22"/>
        <v>0</v>
      </c>
      <c r="Q64" s="19">
        <f t="shared" si="22"/>
        <v>5233000</v>
      </c>
      <c r="R64" s="19">
        <f t="shared" si="22"/>
        <v>609000</v>
      </c>
      <c r="S64" s="19">
        <f t="shared" si="22"/>
        <v>875571</v>
      </c>
      <c r="T64" s="19">
        <f t="shared" si="22"/>
        <v>2920000</v>
      </c>
      <c r="U64" s="19">
        <f t="shared" si="22"/>
        <v>15469000</v>
      </c>
      <c r="V64" s="40">
        <f t="shared" si="22"/>
        <v>0</v>
      </c>
      <c r="W64" s="19">
        <f t="shared" si="22"/>
        <v>60000</v>
      </c>
      <c r="X64" s="19">
        <f t="shared" si="22"/>
        <v>811900</v>
      </c>
      <c r="Y64" s="19">
        <f t="shared" si="22"/>
        <v>388000</v>
      </c>
      <c r="Z64" s="19">
        <f t="shared" si="22"/>
        <v>663300</v>
      </c>
      <c r="AA64" s="19">
        <f t="shared" si="22"/>
        <v>0</v>
      </c>
      <c r="AB64" s="19">
        <f t="shared" si="22"/>
        <v>0</v>
      </c>
      <c r="AC64" s="19">
        <f t="shared" si="22"/>
        <v>13500</v>
      </c>
      <c r="AD64" s="19">
        <f t="shared" si="22"/>
        <v>0</v>
      </c>
      <c r="AE64" s="19">
        <f t="shared" si="22"/>
        <v>588979</v>
      </c>
      <c r="AF64" s="19">
        <f t="shared" si="22"/>
        <v>0</v>
      </c>
      <c r="AG64" s="19">
        <f t="shared" si="22"/>
        <v>0</v>
      </c>
      <c r="AH64" s="19">
        <f t="shared" si="22"/>
        <v>0</v>
      </c>
      <c r="AI64" s="19">
        <f t="shared" ref="AI64:BI64" si="23">SUM(AI30,AI32)</f>
        <v>247411</v>
      </c>
      <c r="AJ64" s="19">
        <f t="shared" si="23"/>
        <v>0</v>
      </c>
      <c r="AK64" s="19">
        <f t="shared" si="23"/>
        <v>2096625</v>
      </c>
      <c r="AL64" s="19">
        <f t="shared" si="23"/>
        <v>433996</v>
      </c>
      <c r="AM64" s="19">
        <f t="shared" si="23"/>
        <v>0</v>
      </c>
      <c r="AN64" s="19">
        <f t="shared" si="23"/>
        <v>1717163</v>
      </c>
      <c r="AO64" s="19">
        <f t="shared" si="23"/>
        <v>837809</v>
      </c>
      <c r="AP64" s="19">
        <f t="shared" si="23"/>
        <v>200650</v>
      </c>
      <c r="AQ64" s="19">
        <f t="shared" si="23"/>
        <v>672065</v>
      </c>
      <c r="AR64" s="19">
        <f t="shared" si="23"/>
        <v>460236</v>
      </c>
      <c r="AS64" s="19">
        <f t="shared" si="23"/>
        <v>280160</v>
      </c>
      <c r="AT64" s="19">
        <f t="shared" si="23"/>
        <v>2661668</v>
      </c>
      <c r="AU64" s="19">
        <f t="shared" si="23"/>
        <v>439718</v>
      </c>
      <c r="AV64" s="19">
        <f t="shared" si="23"/>
        <v>534683</v>
      </c>
      <c r="AW64" s="19">
        <f t="shared" si="23"/>
        <v>792288</v>
      </c>
      <c r="AX64" s="19">
        <f t="shared" si="23"/>
        <v>625094</v>
      </c>
      <c r="AY64" s="19">
        <f t="shared" si="23"/>
        <v>515574</v>
      </c>
      <c r="AZ64" s="19">
        <f t="shared" si="23"/>
        <v>1106230</v>
      </c>
      <c r="BA64" s="19">
        <f t="shared" si="23"/>
        <v>1108538</v>
      </c>
      <c r="BB64" s="19">
        <f t="shared" si="23"/>
        <v>13683994</v>
      </c>
      <c r="BC64" s="19">
        <f t="shared" si="23"/>
        <v>740193</v>
      </c>
      <c r="BD64" s="19">
        <f t="shared" si="23"/>
        <v>2677792</v>
      </c>
      <c r="BE64" s="19">
        <f t="shared" si="23"/>
        <v>359975</v>
      </c>
      <c r="BF64" s="19">
        <f t="shared" si="23"/>
        <v>0</v>
      </c>
      <c r="BG64" s="19">
        <f t="shared" si="23"/>
        <v>0</v>
      </c>
      <c r="BH64" s="19">
        <f t="shared" si="23"/>
        <v>6582042</v>
      </c>
      <c r="BI64" s="19">
        <f t="shared" si="23"/>
        <v>75249519</v>
      </c>
      <c r="BJ64" s="1">
        <f t="shared" si="10"/>
        <v>75249519</v>
      </c>
      <c r="BK64" s="1">
        <f t="shared" si="11"/>
        <v>0</v>
      </c>
      <c r="BO64" t="s">
        <v>173</v>
      </c>
      <c r="BP64">
        <v>63892210</v>
      </c>
      <c r="BQ64">
        <v>19031578</v>
      </c>
      <c r="BR64">
        <v>44860632</v>
      </c>
      <c r="BS64">
        <v>7800000</v>
      </c>
      <c r="BT64">
        <v>37060632</v>
      </c>
      <c r="BU64">
        <v>5.8000000000000003E-2</v>
      </c>
      <c r="BV64">
        <v>0.96178728997730234</v>
      </c>
      <c r="BW64">
        <v>17439</v>
      </c>
    </row>
    <row r="65" spans="2:75">
      <c r="B65" s="6" t="s">
        <v>99</v>
      </c>
      <c r="C65" s="27">
        <f t="shared" ref="C65:AH65" si="24">SUM(C25:C28,C33:C34,C36:C39,C41,C31)</f>
        <v>4720680</v>
      </c>
      <c r="D65" s="27">
        <f t="shared" si="24"/>
        <v>0</v>
      </c>
      <c r="E65" s="31">
        <f t="shared" si="24"/>
        <v>4256935</v>
      </c>
      <c r="F65" s="31">
        <f t="shared" si="24"/>
        <v>11303036</v>
      </c>
      <c r="G65" s="27">
        <f t="shared" si="24"/>
        <v>5785577</v>
      </c>
      <c r="H65" s="27">
        <f t="shared" si="24"/>
        <v>11928560</v>
      </c>
      <c r="I65" s="27">
        <f t="shared" si="24"/>
        <v>6730573</v>
      </c>
      <c r="J65" s="27">
        <f t="shared" si="24"/>
        <v>8658302</v>
      </c>
      <c r="K65" s="27">
        <f t="shared" si="24"/>
        <v>10758247</v>
      </c>
      <c r="L65" s="27">
        <f t="shared" si="24"/>
        <v>168187</v>
      </c>
      <c r="M65" s="27">
        <f t="shared" si="24"/>
        <v>6932447</v>
      </c>
      <c r="N65" s="27">
        <f t="shared" si="24"/>
        <v>6182498</v>
      </c>
      <c r="O65" s="27">
        <f t="shared" si="24"/>
        <v>2821689</v>
      </c>
      <c r="P65" s="27">
        <f t="shared" si="24"/>
        <v>786157</v>
      </c>
      <c r="Q65" s="27">
        <f t="shared" si="24"/>
        <v>8582273</v>
      </c>
      <c r="R65" s="27">
        <f t="shared" si="24"/>
        <v>3684347</v>
      </c>
      <c r="S65" s="27">
        <f t="shared" si="24"/>
        <v>3057288</v>
      </c>
      <c r="T65" s="27">
        <f t="shared" si="24"/>
        <v>8517529</v>
      </c>
      <c r="U65" s="27">
        <f t="shared" si="24"/>
        <v>22934182</v>
      </c>
      <c r="V65" s="37">
        <f t="shared" si="24"/>
        <v>9933468</v>
      </c>
      <c r="W65" s="27">
        <f t="shared" si="24"/>
        <v>1429563</v>
      </c>
      <c r="X65" s="27">
        <f t="shared" si="24"/>
        <v>2961985</v>
      </c>
      <c r="Y65" s="27">
        <f t="shared" si="24"/>
        <v>4789217</v>
      </c>
      <c r="Z65" s="27">
        <f t="shared" si="24"/>
        <v>8771987</v>
      </c>
      <c r="AA65" s="27">
        <f t="shared" si="24"/>
        <v>0</v>
      </c>
      <c r="AB65" s="27">
        <f t="shared" si="24"/>
        <v>0</v>
      </c>
      <c r="AC65" s="27">
        <f t="shared" si="24"/>
        <v>424878</v>
      </c>
      <c r="AD65" s="27">
        <f t="shared" si="24"/>
        <v>0</v>
      </c>
      <c r="AE65" s="27">
        <f t="shared" si="24"/>
        <v>1323079</v>
      </c>
      <c r="AF65" s="27">
        <f t="shared" si="24"/>
        <v>0</v>
      </c>
      <c r="AG65" s="27">
        <f t="shared" si="24"/>
        <v>0</v>
      </c>
      <c r="AH65" s="27">
        <f t="shared" si="24"/>
        <v>0</v>
      </c>
      <c r="AI65" s="27">
        <f t="shared" ref="AI65:BI65" si="25">SUM(AI25:AI28,AI33:AI34,AI36:AI39,AI41,AI31)</f>
        <v>867137</v>
      </c>
      <c r="AJ65" s="27">
        <f t="shared" si="25"/>
        <v>0</v>
      </c>
      <c r="AK65" s="27">
        <f t="shared" si="25"/>
        <v>3652141</v>
      </c>
      <c r="AL65" s="27">
        <f t="shared" si="25"/>
        <v>2553998</v>
      </c>
      <c r="AM65" s="27">
        <f t="shared" si="25"/>
        <v>0</v>
      </c>
      <c r="AN65" s="27">
        <f t="shared" si="25"/>
        <v>1609427</v>
      </c>
      <c r="AO65" s="27">
        <f t="shared" si="25"/>
        <v>2947214</v>
      </c>
      <c r="AP65" s="27">
        <f t="shared" si="25"/>
        <v>1235474</v>
      </c>
      <c r="AQ65" s="27">
        <f t="shared" si="25"/>
        <v>2238019</v>
      </c>
      <c r="AR65" s="27">
        <f t="shared" si="25"/>
        <v>3600203</v>
      </c>
      <c r="AS65" s="27">
        <f t="shared" si="25"/>
        <v>2620700</v>
      </c>
      <c r="AT65" s="27">
        <f t="shared" si="25"/>
        <v>6415913</v>
      </c>
      <c r="AU65" s="27">
        <f t="shared" si="25"/>
        <v>1414389</v>
      </c>
      <c r="AV65" s="27">
        <f t="shared" si="25"/>
        <v>3255700</v>
      </c>
      <c r="AW65" s="27">
        <f t="shared" si="25"/>
        <v>747550</v>
      </c>
      <c r="AX65" s="27">
        <f t="shared" si="25"/>
        <v>1169719</v>
      </c>
      <c r="AY65" s="27">
        <f t="shared" si="25"/>
        <v>5657767</v>
      </c>
      <c r="AZ65" s="27">
        <f t="shared" si="25"/>
        <v>3680699</v>
      </c>
      <c r="BA65" s="27">
        <f t="shared" si="25"/>
        <v>1695833</v>
      </c>
      <c r="BB65" s="27">
        <f t="shared" si="25"/>
        <v>4333787</v>
      </c>
      <c r="BC65" s="27">
        <f t="shared" si="25"/>
        <v>1859790</v>
      </c>
      <c r="BD65" s="27">
        <f t="shared" si="25"/>
        <v>2551462</v>
      </c>
      <c r="BE65" s="27">
        <f t="shared" si="25"/>
        <v>1297527</v>
      </c>
      <c r="BF65" s="27">
        <f t="shared" si="25"/>
        <v>0</v>
      </c>
      <c r="BG65" s="27">
        <f t="shared" si="25"/>
        <v>963253</v>
      </c>
      <c r="BH65" s="27">
        <f t="shared" si="25"/>
        <v>1473735</v>
      </c>
      <c r="BI65" s="27">
        <f t="shared" si="25"/>
        <v>215284121</v>
      </c>
      <c r="BJ65" s="1">
        <f t="shared" si="10"/>
        <v>215284121</v>
      </c>
      <c r="BK65" s="1">
        <f t="shared" si="11"/>
        <v>0</v>
      </c>
      <c r="BO65" t="s">
        <v>174</v>
      </c>
      <c r="BP65">
        <v>98957136</v>
      </c>
      <c r="BQ65">
        <v>28374990</v>
      </c>
      <c r="BR65">
        <v>70582146</v>
      </c>
      <c r="BS65">
        <v>15349998</v>
      </c>
      <c r="BT65">
        <v>55232148</v>
      </c>
      <c r="BU65">
        <v>5.6599999999999998E-2</v>
      </c>
      <c r="BV65">
        <v>1</v>
      </c>
      <c r="BW65">
        <v>13315</v>
      </c>
    </row>
    <row r="66" spans="2:75">
      <c r="B66" s="25" t="s">
        <v>130</v>
      </c>
      <c r="C66" s="18">
        <f t="shared" ref="C66:AH66" si="26">SUM(C61:C65)</f>
        <v>16192440</v>
      </c>
      <c r="D66" s="18">
        <f t="shared" si="26"/>
        <v>0</v>
      </c>
      <c r="E66" s="21">
        <f t="shared" si="26"/>
        <v>10574209</v>
      </c>
      <c r="F66" s="21">
        <f t="shared" si="26"/>
        <v>26910534</v>
      </c>
      <c r="G66" s="18">
        <f t="shared" si="26"/>
        <v>18417272</v>
      </c>
      <c r="H66" s="18">
        <f t="shared" si="26"/>
        <v>29362594</v>
      </c>
      <c r="I66" s="18">
        <f t="shared" si="26"/>
        <v>18490565</v>
      </c>
      <c r="J66" s="18">
        <f t="shared" si="26"/>
        <v>23328450</v>
      </c>
      <c r="K66" s="18">
        <f t="shared" si="26"/>
        <v>18633535</v>
      </c>
      <c r="L66" s="18">
        <f t="shared" si="26"/>
        <v>5782469</v>
      </c>
      <c r="M66" s="18">
        <f t="shared" si="26"/>
        <v>18433701</v>
      </c>
      <c r="N66" s="18">
        <f t="shared" si="26"/>
        <v>22361226</v>
      </c>
      <c r="O66" s="18">
        <f t="shared" si="26"/>
        <v>8437610</v>
      </c>
      <c r="P66" s="18">
        <f t="shared" si="26"/>
        <v>9704651</v>
      </c>
      <c r="Q66" s="18">
        <f t="shared" si="26"/>
        <v>26613720</v>
      </c>
      <c r="R66" s="18">
        <f t="shared" si="26"/>
        <v>8858722</v>
      </c>
      <c r="S66" s="18">
        <f t="shared" si="26"/>
        <v>8666819</v>
      </c>
      <c r="T66" s="18">
        <f t="shared" si="26"/>
        <v>23784317</v>
      </c>
      <c r="U66" s="18">
        <f t="shared" si="26"/>
        <v>76254292</v>
      </c>
      <c r="V66" s="39">
        <f t="shared" si="26"/>
        <v>35049259</v>
      </c>
      <c r="W66" s="18">
        <f t="shared" si="26"/>
        <v>3084538</v>
      </c>
      <c r="X66" s="18">
        <f t="shared" si="26"/>
        <v>9799401</v>
      </c>
      <c r="Y66" s="18">
        <f t="shared" si="26"/>
        <v>9656212</v>
      </c>
      <c r="Z66" s="18">
        <f t="shared" si="26"/>
        <v>16394087</v>
      </c>
      <c r="AA66" s="18">
        <f t="shared" si="26"/>
        <v>0</v>
      </c>
      <c r="AB66" s="18">
        <f t="shared" si="26"/>
        <v>0</v>
      </c>
      <c r="AC66" s="18">
        <f t="shared" si="26"/>
        <v>2497875</v>
      </c>
      <c r="AD66" s="18">
        <f t="shared" si="26"/>
        <v>0</v>
      </c>
      <c r="AE66" s="18">
        <f t="shared" si="26"/>
        <v>4867481</v>
      </c>
      <c r="AF66" s="18">
        <f t="shared" si="26"/>
        <v>0</v>
      </c>
      <c r="AG66" s="18">
        <f t="shared" si="26"/>
        <v>0</v>
      </c>
      <c r="AH66" s="18">
        <f t="shared" si="26"/>
        <v>0</v>
      </c>
      <c r="AI66" s="18">
        <f t="shared" ref="AI66:BI66" si="27">SUM(AI61:AI65)</f>
        <v>3232247</v>
      </c>
      <c r="AJ66" s="18">
        <f t="shared" si="27"/>
        <v>0</v>
      </c>
      <c r="AK66" s="18">
        <f t="shared" si="27"/>
        <v>14110701</v>
      </c>
      <c r="AL66" s="18">
        <f t="shared" si="27"/>
        <v>7844747</v>
      </c>
      <c r="AM66" s="18">
        <f t="shared" si="27"/>
        <v>0</v>
      </c>
      <c r="AN66" s="18">
        <f t="shared" si="27"/>
        <v>7444199</v>
      </c>
      <c r="AO66" s="18">
        <f t="shared" si="27"/>
        <v>7972088</v>
      </c>
      <c r="AP66" s="18">
        <f t="shared" si="27"/>
        <v>3928421</v>
      </c>
      <c r="AQ66" s="18">
        <f t="shared" si="27"/>
        <v>7109551</v>
      </c>
      <c r="AR66" s="18">
        <f t="shared" si="27"/>
        <v>8641512</v>
      </c>
      <c r="AS66" s="18">
        <f t="shared" si="27"/>
        <v>6287370</v>
      </c>
      <c r="AT66" s="18">
        <f t="shared" si="27"/>
        <v>21336933</v>
      </c>
      <c r="AU66" s="18">
        <f t="shared" si="27"/>
        <v>5555144</v>
      </c>
      <c r="AV66" s="18">
        <f t="shared" si="27"/>
        <v>7420074</v>
      </c>
      <c r="AW66" s="18">
        <f t="shared" si="27"/>
        <v>5129146</v>
      </c>
      <c r="AX66" s="18">
        <f t="shared" si="27"/>
        <v>5584194</v>
      </c>
      <c r="AY66" s="18">
        <f t="shared" si="27"/>
        <v>16440660</v>
      </c>
      <c r="AZ66" s="18">
        <f t="shared" si="27"/>
        <v>12684831</v>
      </c>
      <c r="BA66" s="18">
        <f t="shared" si="27"/>
        <v>6296751</v>
      </c>
      <c r="BB66" s="18">
        <f t="shared" si="27"/>
        <v>45495671</v>
      </c>
      <c r="BC66" s="18">
        <f t="shared" si="27"/>
        <v>9384675</v>
      </c>
      <c r="BD66" s="18">
        <f t="shared" si="27"/>
        <v>10367608</v>
      </c>
      <c r="BE66" s="18">
        <f t="shared" si="27"/>
        <v>4965247</v>
      </c>
      <c r="BF66" s="18">
        <f t="shared" si="27"/>
        <v>0</v>
      </c>
      <c r="BG66" s="18">
        <f t="shared" si="27"/>
        <v>4726953</v>
      </c>
      <c r="BH66" s="18">
        <f t="shared" si="27"/>
        <v>14815445</v>
      </c>
      <c r="BI66" s="18">
        <f t="shared" si="27"/>
        <v>688930147</v>
      </c>
      <c r="BJ66" s="1">
        <f t="shared" si="10"/>
        <v>688930147</v>
      </c>
      <c r="BK66" s="1">
        <f t="shared" si="11"/>
        <v>0</v>
      </c>
      <c r="BO66" t="s">
        <v>175</v>
      </c>
      <c r="BP66">
        <v>59777043</v>
      </c>
      <c r="BQ66">
        <v>16775670</v>
      </c>
      <c r="BR66">
        <v>43001373</v>
      </c>
      <c r="BS66">
        <v>7000002</v>
      </c>
      <c r="BT66">
        <v>36001371</v>
      </c>
      <c r="BU66">
        <v>5.6399999999999999E-2</v>
      </c>
      <c r="BV66">
        <v>0.94404332129963908</v>
      </c>
      <c r="BW66">
        <v>17109</v>
      </c>
    </row>
    <row r="67" spans="2:75">
      <c r="B67" s="25" t="s">
        <v>104</v>
      </c>
      <c r="C67" s="18">
        <f t="shared" ref="C67:AH67" si="28">SUM(C60-C66)</f>
        <v>44755097</v>
      </c>
      <c r="D67" s="18">
        <f t="shared" si="28"/>
        <v>0</v>
      </c>
      <c r="E67" s="21">
        <f t="shared" si="28"/>
        <v>26840873</v>
      </c>
      <c r="F67" s="21">
        <f t="shared" si="28"/>
        <v>89992869</v>
      </c>
      <c r="G67" s="18">
        <f t="shared" si="28"/>
        <v>42840473</v>
      </c>
      <c r="H67" s="18">
        <f t="shared" si="28"/>
        <v>71581282</v>
      </c>
      <c r="I67" s="18">
        <f t="shared" si="28"/>
        <v>44642033</v>
      </c>
      <c r="J67" s="18">
        <f t="shared" si="28"/>
        <v>67515705</v>
      </c>
      <c r="K67" s="18">
        <f t="shared" si="28"/>
        <v>42052779</v>
      </c>
      <c r="L67" s="18">
        <f t="shared" si="28"/>
        <v>45539611</v>
      </c>
      <c r="M67" s="18">
        <f t="shared" si="28"/>
        <v>59275838</v>
      </c>
      <c r="N67" s="18">
        <f t="shared" si="28"/>
        <v>57268880</v>
      </c>
      <c r="O67" s="18">
        <f t="shared" si="28"/>
        <v>26595688</v>
      </c>
      <c r="P67" s="18">
        <f t="shared" si="28"/>
        <v>26041249</v>
      </c>
      <c r="Q67" s="18">
        <f t="shared" si="28"/>
        <v>56492299</v>
      </c>
      <c r="R67" s="18">
        <f t="shared" si="28"/>
        <v>33326195</v>
      </c>
      <c r="S67" s="18">
        <f t="shared" si="28"/>
        <v>28325608</v>
      </c>
      <c r="T67" s="18">
        <f t="shared" si="28"/>
        <v>106289704</v>
      </c>
      <c r="U67" s="18">
        <f t="shared" si="28"/>
        <v>169235248</v>
      </c>
      <c r="V67" s="39">
        <f t="shared" si="28"/>
        <v>89374720</v>
      </c>
      <c r="W67" s="18">
        <f t="shared" si="28"/>
        <v>12392727</v>
      </c>
      <c r="X67" s="18">
        <f t="shared" si="28"/>
        <v>33742324</v>
      </c>
      <c r="Y67" s="18">
        <f t="shared" si="28"/>
        <v>30848878</v>
      </c>
      <c r="Z67" s="18">
        <f t="shared" si="28"/>
        <v>37935606</v>
      </c>
      <c r="AA67" s="18">
        <f t="shared" si="28"/>
        <v>0</v>
      </c>
      <c r="AB67" s="18">
        <f t="shared" si="28"/>
        <v>0</v>
      </c>
      <c r="AC67" s="18">
        <f t="shared" si="28"/>
        <v>14782125</v>
      </c>
      <c r="AD67" s="18">
        <f t="shared" si="28"/>
        <v>0</v>
      </c>
      <c r="AE67" s="18">
        <f t="shared" si="28"/>
        <v>13924194</v>
      </c>
      <c r="AF67" s="18">
        <f t="shared" si="28"/>
        <v>0</v>
      </c>
      <c r="AG67" s="18">
        <f t="shared" si="28"/>
        <v>0</v>
      </c>
      <c r="AH67" s="18">
        <f t="shared" si="28"/>
        <v>0</v>
      </c>
      <c r="AI67" s="18">
        <f t="shared" ref="AI67:BI67" si="29">SUM(AI60-AI66)</f>
        <v>20091948</v>
      </c>
      <c r="AJ67" s="18">
        <f t="shared" si="29"/>
        <v>0</v>
      </c>
      <c r="AK67" s="18">
        <f t="shared" si="29"/>
        <v>101504211</v>
      </c>
      <c r="AL67" s="18">
        <f t="shared" si="29"/>
        <v>38650316</v>
      </c>
      <c r="AM67" s="18">
        <f t="shared" si="29"/>
        <v>0</v>
      </c>
      <c r="AN67" s="18">
        <f t="shared" si="29"/>
        <v>21353145</v>
      </c>
      <c r="AO67" s="18">
        <f t="shared" si="29"/>
        <v>23249211</v>
      </c>
      <c r="AP67" s="18">
        <f t="shared" si="29"/>
        <v>18260617</v>
      </c>
      <c r="AQ67" s="18">
        <f t="shared" si="29"/>
        <v>27051350</v>
      </c>
      <c r="AR67" s="18">
        <f t="shared" si="29"/>
        <v>29287201</v>
      </c>
      <c r="AS67" s="18">
        <f t="shared" si="29"/>
        <v>18733492</v>
      </c>
      <c r="AT67" s="18">
        <f t="shared" si="29"/>
        <v>89045505</v>
      </c>
      <c r="AU67" s="18">
        <f t="shared" si="29"/>
        <v>23737726</v>
      </c>
      <c r="AV67" s="18">
        <f t="shared" si="29"/>
        <v>21434728</v>
      </c>
      <c r="AW67" s="18">
        <f t="shared" si="29"/>
        <v>26145147</v>
      </c>
      <c r="AX67" s="18">
        <f t="shared" si="29"/>
        <v>25901952</v>
      </c>
      <c r="AY67" s="18">
        <f t="shared" si="29"/>
        <v>84089891</v>
      </c>
      <c r="AZ67" s="18">
        <f t="shared" si="29"/>
        <v>65483979</v>
      </c>
      <c r="BA67" s="18">
        <f t="shared" si="29"/>
        <v>20176970</v>
      </c>
      <c r="BB67" s="18">
        <f t="shared" si="29"/>
        <v>77953851</v>
      </c>
      <c r="BC67" s="18">
        <f t="shared" si="29"/>
        <v>44038568</v>
      </c>
      <c r="BD67" s="18">
        <f t="shared" si="29"/>
        <v>30750082</v>
      </c>
      <c r="BE67" s="18">
        <f t="shared" si="29"/>
        <v>26435593</v>
      </c>
      <c r="BF67" s="18">
        <f t="shared" si="29"/>
        <v>0</v>
      </c>
      <c r="BG67" s="18">
        <f t="shared" si="29"/>
        <v>30778137</v>
      </c>
      <c r="BH67" s="18">
        <f t="shared" si="29"/>
        <v>15563752</v>
      </c>
      <c r="BI67" s="18">
        <f t="shared" si="29"/>
        <v>2151329377</v>
      </c>
      <c r="BJ67" s="1">
        <f t="shared" si="10"/>
        <v>2151329377</v>
      </c>
      <c r="BK67" s="1">
        <f t="shared" si="11"/>
        <v>0</v>
      </c>
      <c r="BO67" t="s">
        <v>176</v>
      </c>
      <c r="BP67">
        <v>72355068</v>
      </c>
      <c r="BQ67">
        <v>23966310</v>
      </c>
      <c r="BR67">
        <v>48388758</v>
      </c>
      <c r="BS67">
        <v>5500002</v>
      </c>
      <c r="BT67">
        <v>42888756</v>
      </c>
      <c r="BU67">
        <v>3.5900000000000001E-2</v>
      </c>
      <c r="BV67">
        <v>0.7528678268165313</v>
      </c>
      <c r="BW67">
        <v>20077</v>
      </c>
    </row>
    <row r="68" spans="2:75">
      <c r="B68" s="7" t="s">
        <v>100</v>
      </c>
      <c r="C68" s="18">
        <f t="shared" ref="C68:AH68" si="30">SUM(C35)</f>
        <v>5720957</v>
      </c>
      <c r="D68" s="18">
        <f t="shared" si="30"/>
        <v>0</v>
      </c>
      <c r="E68" s="21">
        <f t="shared" si="30"/>
        <v>3748854</v>
      </c>
      <c r="F68" s="21">
        <f t="shared" si="30"/>
        <v>12544661</v>
      </c>
      <c r="G68" s="18">
        <f t="shared" si="30"/>
        <v>7712992</v>
      </c>
      <c r="H68" s="18">
        <f t="shared" si="30"/>
        <v>15336751</v>
      </c>
      <c r="I68" s="18">
        <f t="shared" si="30"/>
        <v>6948478</v>
      </c>
      <c r="J68" s="18">
        <f t="shared" si="30"/>
        <v>6676146</v>
      </c>
      <c r="K68" s="18">
        <f t="shared" si="30"/>
        <v>7745407</v>
      </c>
      <c r="L68" s="18">
        <f t="shared" si="30"/>
        <v>25529389</v>
      </c>
      <c r="M68" s="18">
        <f t="shared" si="30"/>
        <v>8957058</v>
      </c>
      <c r="N68" s="18">
        <f t="shared" si="30"/>
        <v>10593493</v>
      </c>
      <c r="O68" s="18">
        <f t="shared" si="30"/>
        <v>4629436</v>
      </c>
      <c r="P68" s="18">
        <f t="shared" si="30"/>
        <v>4866365</v>
      </c>
      <c r="Q68" s="18">
        <f t="shared" si="30"/>
        <v>17056830</v>
      </c>
      <c r="R68" s="18">
        <f t="shared" si="30"/>
        <v>11788407</v>
      </c>
      <c r="S68" s="18">
        <f t="shared" si="30"/>
        <v>4464249</v>
      </c>
      <c r="T68" s="18">
        <f t="shared" si="30"/>
        <v>5450486</v>
      </c>
      <c r="U68" s="18">
        <f t="shared" si="30"/>
        <v>29552423</v>
      </c>
      <c r="V68" s="39">
        <f t="shared" si="30"/>
        <v>20938812</v>
      </c>
      <c r="W68" s="18">
        <f t="shared" si="30"/>
        <v>2195495</v>
      </c>
      <c r="X68" s="18">
        <f t="shared" si="30"/>
        <v>4742954</v>
      </c>
      <c r="Y68" s="18">
        <f t="shared" si="30"/>
        <v>6196750</v>
      </c>
      <c r="Z68" s="18">
        <f t="shared" si="30"/>
        <v>7346240</v>
      </c>
      <c r="AA68" s="18">
        <f t="shared" si="30"/>
        <v>0</v>
      </c>
      <c r="AB68" s="18">
        <f t="shared" si="30"/>
        <v>0</v>
      </c>
      <c r="AC68" s="18">
        <f t="shared" si="30"/>
        <v>2593952</v>
      </c>
      <c r="AD68" s="18">
        <f t="shared" si="30"/>
        <v>0</v>
      </c>
      <c r="AE68" s="18">
        <f t="shared" si="30"/>
        <v>2987974</v>
      </c>
      <c r="AF68" s="18">
        <f t="shared" si="30"/>
        <v>0</v>
      </c>
      <c r="AG68" s="18">
        <f t="shared" si="30"/>
        <v>0</v>
      </c>
      <c r="AH68" s="18">
        <f t="shared" si="30"/>
        <v>0</v>
      </c>
      <c r="AI68" s="18">
        <f t="shared" ref="AI68:BI68" si="31">SUM(AI35)</f>
        <v>3715986</v>
      </c>
      <c r="AJ68" s="18">
        <f t="shared" si="31"/>
        <v>0</v>
      </c>
      <c r="AK68" s="18">
        <f t="shared" si="31"/>
        <v>22222637</v>
      </c>
      <c r="AL68" s="18">
        <f t="shared" si="31"/>
        <v>7277388</v>
      </c>
      <c r="AM68" s="18">
        <f t="shared" si="31"/>
        <v>0</v>
      </c>
      <c r="AN68" s="18">
        <f t="shared" si="31"/>
        <v>5049966</v>
      </c>
      <c r="AO68" s="18">
        <f t="shared" si="31"/>
        <v>8731001</v>
      </c>
      <c r="AP68" s="18">
        <f t="shared" si="31"/>
        <v>4863971</v>
      </c>
      <c r="AQ68" s="18">
        <f t="shared" si="31"/>
        <v>10706784</v>
      </c>
      <c r="AR68" s="18">
        <f t="shared" si="31"/>
        <v>11483724</v>
      </c>
      <c r="AS68" s="18">
        <f t="shared" si="31"/>
        <v>6721256</v>
      </c>
      <c r="AT68" s="18">
        <f t="shared" si="31"/>
        <v>23984986</v>
      </c>
      <c r="AU68" s="18">
        <f t="shared" si="31"/>
        <v>5239655</v>
      </c>
      <c r="AV68" s="18">
        <f t="shared" si="31"/>
        <v>4835873</v>
      </c>
      <c r="AW68" s="18">
        <f t="shared" si="31"/>
        <v>5691921</v>
      </c>
      <c r="AX68" s="18">
        <f t="shared" si="31"/>
        <v>5275283</v>
      </c>
      <c r="AY68" s="18">
        <f t="shared" si="31"/>
        <v>27604610</v>
      </c>
      <c r="AZ68" s="18">
        <f t="shared" si="31"/>
        <v>20572823</v>
      </c>
      <c r="BA68" s="18">
        <f t="shared" si="31"/>
        <v>6187307</v>
      </c>
      <c r="BB68" s="18">
        <f t="shared" si="31"/>
        <v>45477697</v>
      </c>
      <c r="BC68" s="18">
        <f t="shared" si="31"/>
        <v>12236962</v>
      </c>
      <c r="BD68" s="18">
        <f t="shared" si="31"/>
        <v>11378460</v>
      </c>
      <c r="BE68" s="18">
        <f t="shared" si="31"/>
        <v>6464639</v>
      </c>
      <c r="BF68" s="18">
        <f t="shared" si="31"/>
        <v>0</v>
      </c>
      <c r="BG68" s="18">
        <f t="shared" si="31"/>
        <v>5891653</v>
      </c>
      <c r="BH68" s="18">
        <f t="shared" si="31"/>
        <v>8460024</v>
      </c>
      <c r="BI68" s="18">
        <f t="shared" si="31"/>
        <v>506399165</v>
      </c>
      <c r="BJ68" s="1">
        <f t="shared" si="10"/>
        <v>506399165</v>
      </c>
      <c r="BK68" s="1">
        <f t="shared" si="11"/>
        <v>0</v>
      </c>
      <c r="BO68" t="s">
        <v>177</v>
      </c>
      <c r="BP68">
        <v>60709378</v>
      </c>
      <c r="BQ68">
        <v>18946179</v>
      </c>
      <c r="BR68">
        <v>41763199</v>
      </c>
      <c r="BS68">
        <v>7849998</v>
      </c>
      <c r="BT68">
        <v>33913201</v>
      </c>
      <c r="BU68">
        <v>6.83E-2</v>
      </c>
      <c r="BV68">
        <v>0.89639507845824551</v>
      </c>
      <c r="BW68">
        <v>14304</v>
      </c>
    </row>
    <row r="69" spans="2:75">
      <c r="B69" s="26" t="s">
        <v>101</v>
      </c>
      <c r="C69" s="18">
        <f t="shared" ref="C69:AH69" si="32">SUM(C67-C68)</f>
        <v>39034140</v>
      </c>
      <c r="D69" s="18">
        <f t="shared" si="32"/>
        <v>0</v>
      </c>
      <c r="E69" s="21">
        <f t="shared" si="32"/>
        <v>23092019</v>
      </c>
      <c r="F69" s="21">
        <f t="shared" si="32"/>
        <v>77448208</v>
      </c>
      <c r="G69" s="18">
        <f t="shared" si="32"/>
        <v>35127481</v>
      </c>
      <c r="H69" s="18">
        <f t="shared" si="32"/>
        <v>56244531</v>
      </c>
      <c r="I69" s="18">
        <f t="shared" si="32"/>
        <v>37693555</v>
      </c>
      <c r="J69" s="18">
        <f t="shared" si="32"/>
        <v>60839559</v>
      </c>
      <c r="K69" s="18">
        <f t="shared" si="32"/>
        <v>34307372</v>
      </c>
      <c r="L69" s="18">
        <f t="shared" si="32"/>
        <v>20010222</v>
      </c>
      <c r="M69" s="18">
        <f t="shared" si="32"/>
        <v>50318780</v>
      </c>
      <c r="N69" s="18">
        <f t="shared" si="32"/>
        <v>46675387</v>
      </c>
      <c r="O69" s="18">
        <f t="shared" si="32"/>
        <v>21966252</v>
      </c>
      <c r="P69" s="18">
        <f t="shared" si="32"/>
        <v>21174884</v>
      </c>
      <c r="Q69" s="18">
        <f t="shared" si="32"/>
        <v>39435469</v>
      </c>
      <c r="R69" s="18">
        <f t="shared" si="32"/>
        <v>21537788</v>
      </c>
      <c r="S69" s="18">
        <f t="shared" si="32"/>
        <v>23861359</v>
      </c>
      <c r="T69" s="18">
        <f t="shared" si="32"/>
        <v>100839218</v>
      </c>
      <c r="U69" s="18">
        <f t="shared" si="32"/>
        <v>139682825</v>
      </c>
      <c r="V69" s="39">
        <f t="shared" si="32"/>
        <v>68435908</v>
      </c>
      <c r="W69" s="18">
        <f t="shared" si="32"/>
        <v>10197232</v>
      </c>
      <c r="X69" s="18">
        <f t="shared" si="32"/>
        <v>28999370</v>
      </c>
      <c r="Y69" s="18">
        <f t="shared" si="32"/>
        <v>24652128</v>
      </c>
      <c r="Z69" s="18">
        <f t="shared" si="32"/>
        <v>30589366</v>
      </c>
      <c r="AA69" s="18">
        <f t="shared" si="32"/>
        <v>0</v>
      </c>
      <c r="AB69" s="18">
        <f t="shared" si="32"/>
        <v>0</v>
      </c>
      <c r="AC69" s="18">
        <f t="shared" si="32"/>
        <v>12188173</v>
      </c>
      <c r="AD69" s="18">
        <f t="shared" si="32"/>
        <v>0</v>
      </c>
      <c r="AE69" s="18">
        <f t="shared" si="32"/>
        <v>10936220</v>
      </c>
      <c r="AF69" s="18">
        <f t="shared" si="32"/>
        <v>0</v>
      </c>
      <c r="AG69" s="18">
        <f t="shared" si="32"/>
        <v>0</v>
      </c>
      <c r="AH69" s="18">
        <f t="shared" si="32"/>
        <v>0</v>
      </c>
      <c r="AI69" s="18">
        <f t="shared" ref="AI69:BI69" si="33">SUM(AI67-AI68)</f>
        <v>16375962</v>
      </c>
      <c r="AJ69" s="18">
        <f t="shared" si="33"/>
        <v>0</v>
      </c>
      <c r="AK69" s="18">
        <f t="shared" si="33"/>
        <v>79281574</v>
      </c>
      <c r="AL69" s="18">
        <f t="shared" si="33"/>
        <v>31372928</v>
      </c>
      <c r="AM69" s="18">
        <f t="shared" si="33"/>
        <v>0</v>
      </c>
      <c r="AN69" s="18">
        <f t="shared" si="33"/>
        <v>16303179</v>
      </c>
      <c r="AO69" s="18">
        <f t="shared" si="33"/>
        <v>14518210</v>
      </c>
      <c r="AP69" s="18">
        <f t="shared" si="33"/>
        <v>13396646</v>
      </c>
      <c r="AQ69" s="18">
        <f t="shared" si="33"/>
        <v>16344566</v>
      </c>
      <c r="AR69" s="18">
        <f t="shared" si="33"/>
        <v>17803477</v>
      </c>
      <c r="AS69" s="18">
        <f t="shared" si="33"/>
        <v>12012236</v>
      </c>
      <c r="AT69" s="18">
        <f t="shared" si="33"/>
        <v>65060519</v>
      </c>
      <c r="AU69" s="18">
        <f t="shared" si="33"/>
        <v>18498071</v>
      </c>
      <c r="AV69" s="18">
        <f t="shared" si="33"/>
        <v>16598855</v>
      </c>
      <c r="AW69" s="18">
        <f t="shared" si="33"/>
        <v>20453226</v>
      </c>
      <c r="AX69" s="18">
        <f t="shared" si="33"/>
        <v>20626669</v>
      </c>
      <c r="AY69" s="18">
        <f t="shared" si="33"/>
        <v>56485281</v>
      </c>
      <c r="AZ69" s="18">
        <f t="shared" si="33"/>
        <v>44911156</v>
      </c>
      <c r="BA69" s="18">
        <f t="shared" si="33"/>
        <v>13989663</v>
      </c>
      <c r="BB69" s="18">
        <f t="shared" si="33"/>
        <v>32476154</v>
      </c>
      <c r="BC69" s="18">
        <f t="shared" si="33"/>
        <v>31801606</v>
      </c>
      <c r="BD69" s="18">
        <f t="shared" si="33"/>
        <v>19371622</v>
      </c>
      <c r="BE69" s="18">
        <f t="shared" si="33"/>
        <v>19970954</v>
      </c>
      <c r="BF69" s="18">
        <f t="shared" si="33"/>
        <v>0</v>
      </c>
      <c r="BG69" s="18">
        <f t="shared" si="33"/>
        <v>24886484</v>
      </c>
      <c r="BH69" s="18">
        <f t="shared" si="33"/>
        <v>7103728</v>
      </c>
      <c r="BI69" s="18">
        <f t="shared" si="33"/>
        <v>1644930212</v>
      </c>
      <c r="BJ69" s="1">
        <f t="shared" si="10"/>
        <v>1644930212</v>
      </c>
      <c r="BK69" s="1">
        <f t="shared" si="11"/>
        <v>0</v>
      </c>
      <c r="BO69" t="s">
        <v>178</v>
      </c>
      <c r="BP69">
        <v>51322080</v>
      </c>
      <c r="BQ69">
        <v>5789448</v>
      </c>
      <c r="BR69">
        <v>45532632</v>
      </c>
      <c r="BS69">
        <v>20500002</v>
      </c>
      <c r="BT69">
        <v>25032630</v>
      </c>
      <c r="BU69">
        <v>5.8900000000000001E-2</v>
      </c>
      <c r="BV69">
        <v>1</v>
      </c>
      <c r="BW69">
        <v>8799</v>
      </c>
    </row>
    <row r="70" spans="2:75">
      <c r="C70" s="1">
        <f t="shared" ref="C70:AH70" si="34">SUM(C44-C69)</f>
        <v>0</v>
      </c>
      <c r="D70" s="1">
        <f t="shared" si="34"/>
        <v>0</v>
      </c>
      <c r="E70" s="1">
        <f t="shared" si="34"/>
        <v>0</v>
      </c>
      <c r="F70" s="1">
        <f t="shared" si="34"/>
        <v>0</v>
      </c>
      <c r="G70" s="1">
        <f t="shared" si="34"/>
        <v>0</v>
      </c>
      <c r="H70" s="1">
        <f t="shared" si="34"/>
        <v>0</v>
      </c>
      <c r="I70" s="1">
        <f t="shared" si="34"/>
        <v>0</v>
      </c>
      <c r="J70" s="1">
        <f t="shared" si="34"/>
        <v>0</v>
      </c>
      <c r="K70" s="1">
        <f t="shared" si="34"/>
        <v>0</v>
      </c>
      <c r="L70" s="1">
        <f t="shared" si="34"/>
        <v>0</v>
      </c>
      <c r="M70" s="1">
        <f t="shared" si="34"/>
        <v>0</v>
      </c>
      <c r="N70" s="1">
        <f t="shared" si="34"/>
        <v>0</v>
      </c>
      <c r="O70" s="1">
        <f t="shared" si="34"/>
        <v>0</v>
      </c>
      <c r="P70" s="1">
        <f t="shared" si="34"/>
        <v>0</v>
      </c>
      <c r="Q70" s="1">
        <f t="shared" si="34"/>
        <v>0</v>
      </c>
      <c r="R70" s="1">
        <f t="shared" si="34"/>
        <v>0</v>
      </c>
      <c r="S70" s="1">
        <f t="shared" si="34"/>
        <v>0</v>
      </c>
      <c r="T70" s="1">
        <f t="shared" si="34"/>
        <v>0</v>
      </c>
      <c r="U70" s="1">
        <f t="shared" si="34"/>
        <v>0</v>
      </c>
      <c r="V70" s="1">
        <f t="shared" si="34"/>
        <v>0</v>
      </c>
      <c r="W70" s="1">
        <f t="shared" si="34"/>
        <v>0</v>
      </c>
      <c r="X70" s="1">
        <f t="shared" si="34"/>
        <v>0</v>
      </c>
      <c r="Y70" s="1">
        <f t="shared" si="34"/>
        <v>0</v>
      </c>
      <c r="Z70" s="1">
        <f t="shared" si="34"/>
        <v>0</v>
      </c>
      <c r="AA70" s="1">
        <f t="shared" si="34"/>
        <v>0</v>
      </c>
      <c r="AB70" s="1">
        <f t="shared" si="34"/>
        <v>0</v>
      </c>
      <c r="AC70" s="1">
        <f t="shared" si="34"/>
        <v>0</v>
      </c>
      <c r="AD70" s="1">
        <f t="shared" si="34"/>
        <v>0</v>
      </c>
      <c r="AE70" s="1">
        <f t="shared" si="34"/>
        <v>0</v>
      </c>
      <c r="AF70" s="1">
        <f t="shared" si="34"/>
        <v>0</v>
      </c>
      <c r="AG70" s="1">
        <f t="shared" si="34"/>
        <v>0</v>
      </c>
      <c r="AH70" s="1">
        <f t="shared" si="34"/>
        <v>0</v>
      </c>
      <c r="AI70" s="1">
        <f t="shared" ref="AI70:BI70" si="35">SUM(AI44-AI69)</f>
        <v>0</v>
      </c>
      <c r="AJ70" s="1">
        <f t="shared" si="35"/>
        <v>0</v>
      </c>
      <c r="AK70" s="1">
        <f t="shared" si="35"/>
        <v>0</v>
      </c>
      <c r="AL70" s="1">
        <f t="shared" si="35"/>
        <v>0</v>
      </c>
      <c r="AM70" s="1">
        <f t="shared" si="35"/>
        <v>0</v>
      </c>
      <c r="AN70" s="1">
        <f t="shared" si="35"/>
        <v>0</v>
      </c>
      <c r="AO70" s="1">
        <f t="shared" si="35"/>
        <v>0</v>
      </c>
      <c r="AP70" s="1">
        <f t="shared" si="35"/>
        <v>0</v>
      </c>
      <c r="AQ70" s="1">
        <f t="shared" si="35"/>
        <v>0</v>
      </c>
      <c r="AR70" s="1">
        <f t="shared" si="35"/>
        <v>0</v>
      </c>
      <c r="AS70" s="1">
        <f t="shared" si="35"/>
        <v>0</v>
      </c>
      <c r="AT70" s="1">
        <f t="shared" si="35"/>
        <v>0</v>
      </c>
      <c r="AU70" s="1">
        <f t="shared" si="35"/>
        <v>0</v>
      </c>
      <c r="AV70" s="1">
        <f t="shared" si="35"/>
        <v>0</v>
      </c>
      <c r="AW70" s="1">
        <f t="shared" si="35"/>
        <v>0</v>
      </c>
      <c r="AX70" s="1">
        <f t="shared" si="35"/>
        <v>0</v>
      </c>
      <c r="AY70" s="1">
        <f t="shared" si="35"/>
        <v>0</v>
      </c>
      <c r="AZ70" s="1">
        <f t="shared" si="35"/>
        <v>0</v>
      </c>
      <c r="BA70" s="1">
        <f t="shared" si="35"/>
        <v>0</v>
      </c>
      <c r="BB70" s="1">
        <f t="shared" si="35"/>
        <v>0</v>
      </c>
      <c r="BC70" s="1">
        <f t="shared" si="35"/>
        <v>0</v>
      </c>
      <c r="BD70" s="1">
        <f t="shared" si="35"/>
        <v>0</v>
      </c>
      <c r="BE70" s="1">
        <f t="shared" si="35"/>
        <v>0</v>
      </c>
      <c r="BF70" s="1">
        <f t="shared" si="35"/>
        <v>0</v>
      </c>
      <c r="BG70" s="1">
        <f t="shared" si="35"/>
        <v>0</v>
      </c>
      <c r="BH70" s="1">
        <f t="shared" si="35"/>
        <v>0</v>
      </c>
      <c r="BI70" s="1">
        <f t="shared" si="35"/>
        <v>0</v>
      </c>
      <c r="BO70" t="s">
        <v>179</v>
      </c>
      <c r="BP70">
        <v>76494685</v>
      </c>
      <c r="BQ70">
        <v>19844447</v>
      </c>
      <c r="BR70">
        <v>56650238</v>
      </c>
      <c r="BS70">
        <v>9150000</v>
      </c>
      <c r="BT70">
        <v>47500238</v>
      </c>
      <c r="BU70">
        <v>5.2600000000000001E-2</v>
      </c>
      <c r="BV70">
        <v>1</v>
      </c>
      <c r="BW70">
        <v>14304</v>
      </c>
    </row>
    <row r="72" spans="2:75" s="5" customFormat="1">
      <c r="B72" s="5" t="s">
        <v>221</v>
      </c>
      <c r="BN72"/>
      <c r="BO72" t="s">
        <v>180</v>
      </c>
      <c r="BP72">
        <v>30598772</v>
      </c>
      <c r="BQ72">
        <v>8688846</v>
      </c>
      <c r="BR72">
        <v>21909926</v>
      </c>
      <c r="BS72">
        <v>4650000</v>
      </c>
      <c r="BT72">
        <v>17259926</v>
      </c>
      <c r="BU72">
        <v>2.3599999999999999E-2</v>
      </c>
      <c r="BV72">
        <v>0.62802156052619096</v>
      </c>
      <c r="BW72">
        <v>26277</v>
      </c>
    </row>
    <row r="73" spans="2:75" s="23" customFormat="1" ht="14.25" thickBot="1">
      <c r="B73" s="22"/>
      <c r="C73" s="22" t="s">
        <v>37</v>
      </c>
      <c r="D73" s="30" t="s">
        <v>38</v>
      </c>
      <c r="E73" s="43" t="s">
        <v>39</v>
      </c>
      <c r="F73" s="43" t="s">
        <v>40</v>
      </c>
      <c r="G73" s="22" t="s">
        <v>41</v>
      </c>
      <c r="H73" s="22" t="s">
        <v>42</v>
      </c>
      <c r="I73" s="22" t="s">
        <v>43</v>
      </c>
      <c r="J73" s="22" t="s">
        <v>44</v>
      </c>
      <c r="K73" s="22" t="s">
        <v>45</v>
      </c>
      <c r="L73" s="22" t="s">
        <v>46</v>
      </c>
      <c r="M73" s="22" t="s">
        <v>47</v>
      </c>
      <c r="N73" s="22" t="s">
        <v>49</v>
      </c>
      <c r="O73" s="22" t="s">
        <v>50</v>
      </c>
      <c r="P73" s="22" t="s">
        <v>52</v>
      </c>
      <c r="Q73" s="22" t="s">
        <v>53</v>
      </c>
      <c r="R73" s="22" t="s">
        <v>54</v>
      </c>
      <c r="S73" s="22" t="s">
        <v>56</v>
      </c>
      <c r="T73" s="43" t="s">
        <v>87</v>
      </c>
      <c r="U73" s="22" t="s">
        <v>89</v>
      </c>
      <c r="V73" s="35" t="s">
        <v>90</v>
      </c>
      <c r="W73" s="22" t="s">
        <v>160</v>
      </c>
      <c r="X73" s="22" t="s">
        <v>122</v>
      </c>
      <c r="Y73" s="22" t="s">
        <v>123</v>
      </c>
      <c r="Z73" s="22" t="s">
        <v>124</v>
      </c>
      <c r="AA73" s="22" t="s">
        <v>126</v>
      </c>
      <c r="AB73" s="22" t="s">
        <v>57</v>
      </c>
      <c r="AC73" s="22" t="s">
        <v>58</v>
      </c>
      <c r="AD73" s="22" t="s">
        <v>59</v>
      </c>
      <c r="AE73" s="22" t="s">
        <v>60</v>
      </c>
      <c r="AF73" s="22" t="s">
        <v>61</v>
      </c>
      <c r="AG73" s="22" t="s">
        <v>62</v>
      </c>
      <c r="AH73" s="22" t="s">
        <v>63</v>
      </c>
      <c r="AI73" s="22" t="s">
        <v>64</v>
      </c>
      <c r="AJ73" s="22" t="s">
        <v>65</v>
      </c>
      <c r="AK73" s="22" t="s">
        <v>66</v>
      </c>
      <c r="AL73" s="22" t="s">
        <v>67</v>
      </c>
      <c r="AM73" s="22" t="s">
        <v>68</v>
      </c>
      <c r="AN73" s="22" t="s">
        <v>69</v>
      </c>
      <c r="AO73" s="22" t="s">
        <v>70</v>
      </c>
      <c r="AP73" s="22" t="s">
        <v>71</v>
      </c>
      <c r="AQ73" s="22" t="s">
        <v>72</v>
      </c>
      <c r="AR73" s="22" t="s">
        <v>73</v>
      </c>
      <c r="AS73" s="22" t="s">
        <v>74</v>
      </c>
      <c r="AT73" s="22" t="s">
        <v>75</v>
      </c>
      <c r="AU73" s="22" t="s">
        <v>76</v>
      </c>
      <c r="AV73" s="22" t="s">
        <v>77</v>
      </c>
      <c r="AW73" s="22" t="s">
        <v>78</v>
      </c>
      <c r="AX73" s="22" t="s">
        <v>79</v>
      </c>
      <c r="AY73" s="22" t="s">
        <v>80</v>
      </c>
      <c r="AZ73" s="22" t="s">
        <v>81</v>
      </c>
      <c r="BA73" s="22" t="s">
        <v>82</v>
      </c>
      <c r="BB73" s="22" t="s">
        <v>83</v>
      </c>
      <c r="BC73" s="22" t="s">
        <v>84</v>
      </c>
      <c r="BD73" s="22" t="s">
        <v>85</v>
      </c>
      <c r="BE73" s="22" t="s">
        <v>86</v>
      </c>
      <c r="BF73" s="22" t="s">
        <v>88</v>
      </c>
      <c r="BG73" s="22" t="s">
        <v>125</v>
      </c>
      <c r="BH73" s="22" t="s">
        <v>132</v>
      </c>
      <c r="BI73" s="22" t="s">
        <v>92</v>
      </c>
      <c r="BN73"/>
      <c r="BO73" t="s">
        <v>181</v>
      </c>
      <c r="BP73">
        <v>30114306</v>
      </c>
      <c r="BQ73">
        <v>9613692</v>
      </c>
      <c r="BR73">
        <v>20500614</v>
      </c>
      <c r="BS73">
        <v>4905564</v>
      </c>
      <c r="BT73">
        <v>15595050</v>
      </c>
      <c r="BU73">
        <v>2.3800000000000002E-2</v>
      </c>
      <c r="BV73">
        <v>0.64391707009050736</v>
      </c>
      <c r="BW73">
        <v>20272</v>
      </c>
    </row>
    <row r="74" spans="2:75" hidden="1">
      <c r="B74" s="28" t="s">
        <v>93</v>
      </c>
      <c r="C74" s="27"/>
      <c r="D74" s="27"/>
      <c r="E74" s="31"/>
      <c r="F74" s="31"/>
      <c r="G74" s="27"/>
      <c r="H74" s="27"/>
      <c r="I74" s="27"/>
      <c r="J74" s="27"/>
      <c r="K74" s="27"/>
      <c r="L74" s="27"/>
      <c r="M74" s="27"/>
      <c r="N74" s="27"/>
      <c r="O74" s="27"/>
      <c r="P74" s="27"/>
      <c r="Q74" s="27"/>
      <c r="R74" s="27"/>
      <c r="S74" s="27"/>
      <c r="T74" s="31"/>
      <c r="U74" s="27"/>
      <c r="V74" s="3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O74" t="s">
        <v>182</v>
      </c>
      <c r="BP74">
        <v>80128244</v>
      </c>
      <c r="BQ74">
        <v>25667746</v>
      </c>
      <c r="BR74">
        <v>54460498</v>
      </c>
      <c r="BS74">
        <v>16900002</v>
      </c>
      <c r="BT74">
        <v>37560496</v>
      </c>
      <c r="BU74">
        <v>3.8100000000000002E-2</v>
      </c>
      <c r="BV74">
        <v>0.9029497306236739</v>
      </c>
      <c r="BW74">
        <v>15519</v>
      </c>
    </row>
    <row r="75" spans="2:75" ht="14.25" hidden="1" thickBot="1">
      <c r="B75" s="46" t="s">
        <v>94</v>
      </c>
      <c r="C75" s="47"/>
      <c r="D75" s="47"/>
      <c r="E75" s="48"/>
      <c r="F75" s="48"/>
      <c r="G75" s="47"/>
      <c r="H75" s="47"/>
      <c r="I75" s="47"/>
      <c r="J75" s="47"/>
      <c r="K75" s="47"/>
      <c r="L75" s="47"/>
      <c r="M75" s="47"/>
      <c r="N75" s="47"/>
      <c r="O75" s="47"/>
      <c r="P75" s="47"/>
      <c r="Q75" s="47"/>
      <c r="R75" s="47"/>
      <c r="S75" s="47"/>
      <c r="T75" s="48"/>
      <c r="U75" s="47"/>
      <c r="V75" s="49"/>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O75" t="s">
        <v>183</v>
      </c>
      <c r="BP75">
        <v>41360916</v>
      </c>
      <c r="BQ75">
        <v>11775006</v>
      </c>
      <c r="BR75">
        <v>29585910</v>
      </c>
      <c r="BS75">
        <v>11899998</v>
      </c>
      <c r="BT75">
        <v>17685912</v>
      </c>
      <c r="BU75">
        <v>4.2799999999999998E-2</v>
      </c>
      <c r="BV75">
        <v>1</v>
      </c>
      <c r="BW75">
        <v>16814</v>
      </c>
    </row>
    <row r="76" spans="2:75" ht="14.25" thickBot="1">
      <c r="B76" s="51" t="s">
        <v>129</v>
      </c>
      <c r="C76" s="52">
        <v>60859011</v>
      </c>
      <c r="D76" s="52"/>
      <c r="E76" s="56"/>
      <c r="F76" s="56"/>
      <c r="G76" s="52">
        <v>63892210</v>
      </c>
      <c r="H76" s="52">
        <v>98957136</v>
      </c>
      <c r="I76" s="52">
        <v>59777043</v>
      </c>
      <c r="J76" s="52">
        <v>72355068</v>
      </c>
      <c r="K76" s="52">
        <v>60709378</v>
      </c>
      <c r="L76" s="52">
        <v>51322080</v>
      </c>
      <c r="M76" s="52">
        <v>76494685</v>
      </c>
      <c r="N76" s="52">
        <v>80111376</v>
      </c>
      <c r="O76" s="52">
        <v>30598772</v>
      </c>
      <c r="P76" s="52">
        <v>30114306</v>
      </c>
      <c r="Q76" s="52">
        <v>80128244</v>
      </c>
      <c r="R76" s="52">
        <v>41360916</v>
      </c>
      <c r="S76" s="52">
        <v>35932009</v>
      </c>
      <c r="T76" s="56">
        <v>155138390</v>
      </c>
      <c r="U76" s="52">
        <v>229078642</v>
      </c>
      <c r="V76" s="52">
        <v>126328196</v>
      </c>
      <c r="W76" s="52">
        <v>12557077</v>
      </c>
      <c r="X76" s="52">
        <v>43366964</v>
      </c>
      <c r="Y76" s="52">
        <v>42106940</v>
      </c>
      <c r="Z76" s="52">
        <v>53560902</v>
      </c>
      <c r="AA76" s="52">
        <f>SUM(AA74:AA75)</f>
        <v>0</v>
      </c>
      <c r="AB76" s="52">
        <f>SUM(AB74:AB75)</f>
        <v>0</v>
      </c>
      <c r="AC76" s="52">
        <v>17280000</v>
      </c>
      <c r="AD76" s="52">
        <f>SUM(AD74:AD75)</f>
        <v>0</v>
      </c>
      <c r="AE76" s="52">
        <v>18977864</v>
      </c>
      <c r="AF76" s="52">
        <f>SUM(AF74:AF75)</f>
        <v>0</v>
      </c>
      <c r="AG76" s="52">
        <f>SUM(AG74:AG75)</f>
        <v>0</v>
      </c>
      <c r="AH76" s="52">
        <f>SUM(AH74:AH75)</f>
        <v>0</v>
      </c>
      <c r="AI76" s="52">
        <v>23317200</v>
      </c>
      <c r="AJ76" s="52">
        <f>SUM(AJ74:AJ75)</f>
        <v>0</v>
      </c>
      <c r="AK76" s="52">
        <v>106311509</v>
      </c>
      <c r="AL76" s="52">
        <v>43725754</v>
      </c>
      <c r="AM76" s="52">
        <f>SUM(AM74:AM75)</f>
        <v>0</v>
      </c>
      <c r="AN76" s="52">
        <v>26270073</v>
      </c>
      <c r="AO76" s="52">
        <v>24637135</v>
      </c>
      <c r="AP76" s="52">
        <v>22389000</v>
      </c>
      <c r="AQ76" s="52">
        <v>29593484</v>
      </c>
      <c r="AR76" s="52">
        <v>34718482</v>
      </c>
      <c r="AS76" s="52">
        <v>23331784</v>
      </c>
      <c r="AT76" s="52">
        <v>105087985</v>
      </c>
      <c r="AU76" s="52">
        <v>26490051</v>
      </c>
      <c r="AV76" s="52">
        <v>29573688</v>
      </c>
      <c r="AW76" s="52">
        <v>30930304</v>
      </c>
      <c r="AX76" s="52">
        <v>30142871</v>
      </c>
      <c r="AY76" s="52">
        <v>92566408</v>
      </c>
      <c r="AZ76" s="52">
        <v>69079884</v>
      </c>
      <c r="BA76" s="52">
        <v>21437673</v>
      </c>
      <c r="BB76" s="52">
        <v>115021305</v>
      </c>
      <c r="BC76" s="52">
        <v>51495863</v>
      </c>
      <c r="BD76" s="52">
        <v>38734982</v>
      </c>
      <c r="BE76" s="52">
        <v>27534773</v>
      </c>
      <c r="BF76" s="52">
        <f>SUM(BF74:BF75)</f>
        <v>0</v>
      </c>
      <c r="BG76" s="52">
        <v>40638794</v>
      </c>
      <c r="BH76" s="52">
        <v>26144528</v>
      </c>
      <c r="BI76" s="53">
        <f>SUM(C76:BH76)</f>
        <v>2580180739</v>
      </c>
      <c r="BO76" t="s">
        <v>184</v>
      </c>
      <c r="BP76">
        <v>35932009</v>
      </c>
      <c r="BQ76">
        <v>9305976</v>
      </c>
      <c r="BR76">
        <v>26626033</v>
      </c>
      <c r="BS76">
        <v>4500000</v>
      </c>
      <c r="BT76">
        <v>22126033</v>
      </c>
      <c r="BU76">
        <v>4.8099999999999997E-2</v>
      </c>
      <c r="BV76">
        <v>0.96637510777844871</v>
      </c>
      <c r="BW76">
        <v>15521</v>
      </c>
    </row>
    <row r="77" spans="2:75" hidden="1">
      <c r="B77" s="50" t="s">
        <v>95</v>
      </c>
      <c r="C77" s="27"/>
      <c r="D77" s="27"/>
      <c r="E77" s="31"/>
      <c r="F77" s="31"/>
      <c r="G77" s="27"/>
      <c r="H77" s="27"/>
      <c r="I77" s="27"/>
      <c r="J77" s="27"/>
      <c r="K77" s="27"/>
      <c r="L77" s="27"/>
      <c r="M77" s="27"/>
      <c r="N77" s="27"/>
      <c r="O77" s="27"/>
      <c r="P77" s="27"/>
      <c r="Q77" s="27"/>
      <c r="R77" s="27"/>
      <c r="S77" s="27"/>
      <c r="T77" s="31"/>
      <c r="U77" s="27"/>
      <c r="V77" s="3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O77" t="s">
        <v>185</v>
      </c>
      <c r="BP77">
        <v>155138390</v>
      </c>
      <c r="BQ77">
        <v>19575381</v>
      </c>
      <c r="BR77">
        <v>135563009</v>
      </c>
      <c r="BS77">
        <v>5500002</v>
      </c>
      <c r="BT77">
        <v>130063007</v>
      </c>
      <c r="BU77">
        <v>7.9500000000000001E-2</v>
      </c>
      <c r="BV77">
        <v>1</v>
      </c>
      <c r="BW77">
        <v>13977</v>
      </c>
    </row>
    <row r="78" spans="2:75" hidden="1">
      <c r="B78" s="9" t="s">
        <v>96</v>
      </c>
      <c r="C78" s="19"/>
      <c r="D78" s="19"/>
      <c r="E78" s="32"/>
      <c r="F78" s="32"/>
      <c r="G78" s="19"/>
      <c r="H78" s="19"/>
      <c r="I78" s="19"/>
      <c r="J78" s="19"/>
      <c r="K78" s="19"/>
      <c r="L78" s="19"/>
      <c r="M78" s="19"/>
      <c r="N78" s="19"/>
      <c r="O78" s="19"/>
      <c r="P78" s="19"/>
      <c r="Q78" s="19"/>
      <c r="R78" s="19"/>
      <c r="S78" s="19"/>
      <c r="T78" s="32"/>
      <c r="U78" s="19"/>
      <c r="V78" s="40"/>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O78" t="s">
        <v>186</v>
      </c>
      <c r="BP78">
        <v>229078642</v>
      </c>
      <c r="BQ78">
        <v>71376847</v>
      </c>
      <c r="BR78">
        <v>157701795</v>
      </c>
      <c r="BS78">
        <v>29500002</v>
      </c>
      <c r="BT78">
        <v>128201793</v>
      </c>
      <c r="BU78">
        <v>7.9500000000000001E-2</v>
      </c>
      <c r="BV78">
        <v>0.88731669520491252</v>
      </c>
      <c r="BW78">
        <v>20455</v>
      </c>
    </row>
    <row r="79" spans="2:75" hidden="1">
      <c r="B79" s="9" t="s">
        <v>97</v>
      </c>
      <c r="C79" s="19"/>
      <c r="D79" s="19"/>
      <c r="E79" s="32"/>
      <c r="F79" s="32"/>
      <c r="G79" s="19"/>
      <c r="H79" s="19"/>
      <c r="I79" s="19"/>
      <c r="J79" s="19"/>
      <c r="K79" s="19"/>
      <c r="L79" s="19"/>
      <c r="M79" s="19"/>
      <c r="N79" s="19"/>
      <c r="O79" s="19"/>
      <c r="P79" s="19"/>
      <c r="Q79" s="19"/>
      <c r="R79" s="19"/>
      <c r="S79" s="19"/>
      <c r="T79" s="32"/>
      <c r="U79" s="19"/>
      <c r="V79" s="40"/>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O79" t="s">
        <v>187</v>
      </c>
      <c r="BP79">
        <v>126328196</v>
      </c>
      <c r="BQ79">
        <v>35548207</v>
      </c>
      <c r="BR79">
        <v>90779989</v>
      </c>
      <c r="BS79">
        <v>21000000</v>
      </c>
      <c r="BT79">
        <v>69779989</v>
      </c>
      <c r="BU79">
        <v>4.6699999999999998E-2</v>
      </c>
      <c r="BV79">
        <v>0.99997376289731943</v>
      </c>
      <c r="BW79">
        <v>26292</v>
      </c>
    </row>
    <row r="80" spans="2:75" hidden="1">
      <c r="B80" s="9" t="s">
        <v>98</v>
      </c>
      <c r="C80" s="19"/>
      <c r="D80" s="19"/>
      <c r="E80" s="32"/>
      <c r="F80" s="32"/>
      <c r="G80" s="19"/>
      <c r="H80" s="19"/>
      <c r="I80" s="19"/>
      <c r="J80" s="19"/>
      <c r="K80" s="19"/>
      <c r="L80" s="19"/>
      <c r="M80" s="19"/>
      <c r="N80" s="19"/>
      <c r="O80" s="19"/>
      <c r="P80" s="19"/>
      <c r="Q80" s="19"/>
      <c r="R80" s="19"/>
      <c r="S80" s="19"/>
      <c r="T80" s="32"/>
      <c r="U80" s="19"/>
      <c r="V80" s="40"/>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O80" t="s">
        <v>188</v>
      </c>
      <c r="BP80">
        <v>12557077</v>
      </c>
      <c r="BQ80">
        <v>4039662</v>
      </c>
      <c r="BR80">
        <v>8517415</v>
      </c>
      <c r="BS80">
        <v>2200002</v>
      </c>
      <c r="BT80">
        <v>6317413</v>
      </c>
      <c r="BU80">
        <v>2.6700000000000002E-2</v>
      </c>
      <c r="BV80">
        <v>0.73058176915897544</v>
      </c>
      <c r="BW80">
        <v>28000</v>
      </c>
    </row>
    <row r="81" spans="2:75" hidden="1">
      <c r="B81" s="6" t="s">
        <v>99</v>
      </c>
      <c r="C81" s="27"/>
      <c r="D81" s="27"/>
      <c r="E81" s="31"/>
      <c r="F81" s="31"/>
      <c r="G81" s="27"/>
      <c r="H81" s="27"/>
      <c r="I81" s="27"/>
      <c r="J81" s="27"/>
      <c r="K81" s="27"/>
      <c r="L81" s="27"/>
      <c r="M81" s="27"/>
      <c r="N81" s="27"/>
      <c r="O81" s="27"/>
      <c r="P81" s="27"/>
      <c r="Q81" s="27"/>
      <c r="R81" s="27"/>
      <c r="S81" s="27"/>
      <c r="T81" s="31"/>
      <c r="U81" s="27"/>
      <c r="V81" s="3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O81" t="s">
        <v>189</v>
      </c>
      <c r="BP81">
        <v>43366964</v>
      </c>
      <c r="BQ81">
        <v>10023706</v>
      </c>
      <c r="BR81">
        <v>33343258</v>
      </c>
      <c r="BS81">
        <v>4800000</v>
      </c>
      <c r="BT81">
        <v>28543258</v>
      </c>
      <c r="BU81">
        <v>3.9899999999999998E-2</v>
      </c>
      <c r="BV81">
        <v>0.86505576208178425</v>
      </c>
      <c r="BW81">
        <v>19260</v>
      </c>
    </row>
    <row r="82" spans="2:75">
      <c r="B82" s="25" t="s">
        <v>130</v>
      </c>
      <c r="C82" s="18">
        <v>17200218</v>
      </c>
      <c r="D82" s="18">
        <f>SUM(D77:D81)</f>
        <v>0</v>
      </c>
      <c r="E82" s="21">
        <f>SUM(E77:E81)</f>
        <v>0</v>
      </c>
      <c r="F82" s="21">
        <f>SUM(F77:F81)</f>
        <v>0</v>
      </c>
      <c r="G82" s="18">
        <v>19031578</v>
      </c>
      <c r="H82" s="18">
        <v>28374990</v>
      </c>
      <c r="I82" s="18">
        <v>16775670</v>
      </c>
      <c r="J82" s="18">
        <v>23966310</v>
      </c>
      <c r="K82" s="18">
        <v>18946179</v>
      </c>
      <c r="L82" s="18">
        <v>5789448</v>
      </c>
      <c r="M82" s="18">
        <v>19844447</v>
      </c>
      <c r="N82" s="18">
        <v>22697100</v>
      </c>
      <c r="O82" s="18">
        <v>8688846</v>
      </c>
      <c r="P82" s="18">
        <v>9613692</v>
      </c>
      <c r="Q82" s="18">
        <v>25667746</v>
      </c>
      <c r="R82" s="18">
        <v>11775006</v>
      </c>
      <c r="S82" s="18">
        <v>9305976</v>
      </c>
      <c r="T82" s="21">
        <v>19575381</v>
      </c>
      <c r="U82" s="18">
        <v>71376847</v>
      </c>
      <c r="V82" s="39">
        <v>35548207</v>
      </c>
      <c r="W82" s="18">
        <v>4039662</v>
      </c>
      <c r="X82" s="18">
        <v>10023706</v>
      </c>
      <c r="Y82" s="18">
        <v>14267480</v>
      </c>
      <c r="Z82" s="18">
        <v>16269750</v>
      </c>
      <c r="AA82" s="18">
        <f>SUM(AA77:AA81)</f>
        <v>0</v>
      </c>
      <c r="AB82" s="18">
        <f>SUM(AB77:AB81)</f>
        <v>0</v>
      </c>
      <c r="AC82" s="18">
        <v>4120092</v>
      </c>
      <c r="AD82" s="18">
        <f>SUM(AD77:AD81)</f>
        <v>0</v>
      </c>
      <c r="AE82" s="18">
        <v>4741398</v>
      </c>
      <c r="AF82" s="18">
        <f>SUM(AF77:AF81)</f>
        <v>0</v>
      </c>
      <c r="AG82" s="18">
        <f>SUM(AG77:AG81)</f>
        <v>0</v>
      </c>
      <c r="AH82" s="18">
        <f>SUM(AH77:AH81)</f>
        <v>0</v>
      </c>
      <c r="AI82" s="18">
        <v>4604580</v>
      </c>
      <c r="AJ82" s="18">
        <f>SUM(AJ77:AJ81)</f>
        <v>0</v>
      </c>
      <c r="AK82" s="18">
        <v>17116839</v>
      </c>
      <c r="AL82" s="18">
        <v>7351500</v>
      </c>
      <c r="AM82" s="18">
        <f>SUM(AM77:AM81)</f>
        <v>0</v>
      </c>
      <c r="AN82" s="18">
        <v>6655827</v>
      </c>
      <c r="AO82" s="18">
        <v>5757802</v>
      </c>
      <c r="AP82" s="18">
        <v>4242780</v>
      </c>
      <c r="AQ82" s="18">
        <v>6556856</v>
      </c>
      <c r="AR82" s="18">
        <v>6589095</v>
      </c>
      <c r="AS82" s="18">
        <v>4888554</v>
      </c>
      <c r="AT82" s="18">
        <v>18663010</v>
      </c>
      <c r="AU82" s="18">
        <v>5687624</v>
      </c>
      <c r="AV82" s="18">
        <v>7007193</v>
      </c>
      <c r="AW82" s="18">
        <v>5125396</v>
      </c>
      <c r="AX82" s="18">
        <v>5052937</v>
      </c>
      <c r="AY82" s="18">
        <v>15797213</v>
      </c>
      <c r="AZ82" s="18">
        <v>11238254</v>
      </c>
      <c r="BA82" s="18">
        <v>5811685</v>
      </c>
      <c r="BB82" s="18">
        <v>43946450</v>
      </c>
      <c r="BC82" s="18">
        <v>10340446</v>
      </c>
      <c r="BD82" s="18">
        <v>7795271</v>
      </c>
      <c r="BE82" s="18">
        <v>5353144</v>
      </c>
      <c r="BF82" s="18">
        <f>SUM(BF77:BF81)</f>
        <v>0</v>
      </c>
      <c r="BG82" s="18">
        <v>7676324</v>
      </c>
      <c r="BH82" s="18">
        <v>10194088</v>
      </c>
      <c r="BI82" s="39">
        <f>SUM(C82:BH82)</f>
        <v>641092597</v>
      </c>
      <c r="BO82" t="s">
        <v>190</v>
      </c>
      <c r="BP82">
        <v>42106940</v>
      </c>
      <c r="BQ82">
        <v>14267480</v>
      </c>
      <c r="BR82">
        <v>27839460</v>
      </c>
      <c r="BS82">
        <v>6250002</v>
      </c>
      <c r="BT82">
        <v>21589458</v>
      </c>
      <c r="BU82">
        <v>4.2500000000000003E-2</v>
      </c>
      <c r="BV82">
        <v>0.96128065395095363</v>
      </c>
      <c r="BW82">
        <v>16211</v>
      </c>
    </row>
    <row r="83" spans="2:75" ht="14.25" thickBot="1">
      <c r="B83" s="25" t="s">
        <v>104</v>
      </c>
      <c r="C83" s="18">
        <f t="shared" ref="C83:AH83" si="36">SUM(C76-C82)</f>
        <v>43658793</v>
      </c>
      <c r="D83" s="18">
        <f t="shared" si="36"/>
        <v>0</v>
      </c>
      <c r="E83" s="21">
        <f t="shared" si="36"/>
        <v>0</v>
      </c>
      <c r="F83" s="21">
        <f t="shared" si="36"/>
        <v>0</v>
      </c>
      <c r="G83" s="18">
        <f t="shared" si="36"/>
        <v>44860632</v>
      </c>
      <c r="H83" s="18">
        <f t="shared" si="36"/>
        <v>70582146</v>
      </c>
      <c r="I83" s="18">
        <f t="shared" si="36"/>
        <v>43001373</v>
      </c>
      <c r="J83" s="18">
        <f t="shared" si="36"/>
        <v>48388758</v>
      </c>
      <c r="K83" s="18">
        <f t="shared" si="36"/>
        <v>41763199</v>
      </c>
      <c r="L83" s="18">
        <f t="shared" si="36"/>
        <v>45532632</v>
      </c>
      <c r="M83" s="18">
        <f t="shared" si="36"/>
        <v>56650238</v>
      </c>
      <c r="N83" s="18">
        <f t="shared" si="36"/>
        <v>57414276</v>
      </c>
      <c r="O83" s="18">
        <f t="shared" si="36"/>
        <v>21909926</v>
      </c>
      <c r="P83" s="18">
        <f t="shared" si="36"/>
        <v>20500614</v>
      </c>
      <c r="Q83" s="18">
        <f t="shared" si="36"/>
        <v>54460498</v>
      </c>
      <c r="R83" s="18">
        <f t="shared" si="36"/>
        <v>29585910</v>
      </c>
      <c r="S83" s="18">
        <f t="shared" si="36"/>
        <v>26626033</v>
      </c>
      <c r="T83" s="21">
        <f t="shared" si="36"/>
        <v>135563009</v>
      </c>
      <c r="U83" s="18">
        <f t="shared" si="36"/>
        <v>157701795</v>
      </c>
      <c r="V83" s="39">
        <f t="shared" si="36"/>
        <v>90779989</v>
      </c>
      <c r="W83" s="18">
        <f t="shared" si="36"/>
        <v>8517415</v>
      </c>
      <c r="X83" s="18">
        <f t="shared" si="36"/>
        <v>33343258</v>
      </c>
      <c r="Y83" s="18">
        <f t="shared" si="36"/>
        <v>27839460</v>
      </c>
      <c r="Z83" s="18">
        <f t="shared" si="36"/>
        <v>37291152</v>
      </c>
      <c r="AA83" s="18">
        <f t="shared" si="36"/>
        <v>0</v>
      </c>
      <c r="AB83" s="18">
        <f t="shared" si="36"/>
        <v>0</v>
      </c>
      <c r="AC83" s="18">
        <f t="shared" si="36"/>
        <v>13159908</v>
      </c>
      <c r="AD83" s="18">
        <f t="shared" si="36"/>
        <v>0</v>
      </c>
      <c r="AE83" s="18">
        <f t="shared" si="36"/>
        <v>14236466</v>
      </c>
      <c r="AF83" s="18">
        <f t="shared" si="36"/>
        <v>0</v>
      </c>
      <c r="AG83" s="18">
        <f t="shared" si="36"/>
        <v>0</v>
      </c>
      <c r="AH83" s="18">
        <f t="shared" si="36"/>
        <v>0</v>
      </c>
      <c r="AI83" s="18">
        <f t="shared" ref="AI83:BI83" si="37">SUM(AI76-AI82)</f>
        <v>18712620</v>
      </c>
      <c r="AJ83" s="18">
        <f t="shared" si="37"/>
        <v>0</v>
      </c>
      <c r="AK83" s="18">
        <f t="shared" si="37"/>
        <v>89194670</v>
      </c>
      <c r="AL83" s="18">
        <f t="shared" si="37"/>
        <v>36374254</v>
      </c>
      <c r="AM83" s="18">
        <f t="shared" si="37"/>
        <v>0</v>
      </c>
      <c r="AN83" s="18">
        <f t="shared" si="37"/>
        <v>19614246</v>
      </c>
      <c r="AO83" s="18">
        <f t="shared" si="37"/>
        <v>18879333</v>
      </c>
      <c r="AP83" s="18">
        <f t="shared" si="37"/>
        <v>18146220</v>
      </c>
      <c r="AQ83" s="18">
        <f t="shared" si="37"/>
        <v>23036628</v>
      </c>
      <c r="AR83" s="18">
        <f t="shared" si="37"/>
        <v>28129387</v>
      </c>
      <c r="AS83" s="18">
        <f t="shared" si="37"/>
        <v>18443230</v>
      </c>
      <c r="AT83" s="18">
        <f t="shared" si="37"/>
        <v>86424975</v>
      </c>
      <c r="AU83" s="18">
        <f t="shared" si="37"/>
        <v>20802427</v>
      </c>
      <c r="AV83" s="18">
        <f t="shared" si="37"/>
        <v>22566495</v>
      </c>
      <c r="AW83" s="18">
        <f t="shared" si="37"/>
        <v>25804908</v>
      </c>
      <c r="AX83" s="18">
        <f t="shared" si="37"/>
        <v>25089934</v>
      </c>
      <c r="AY83" s="18">
        <f t="shared" si="37"/>
        <v>76769195</v>
      </c>
      <c r="AZ83" s="18">
        <f t="shared" si="37"/>
        <v>57841630</v>
      </c>
      <c r="BA83" s="18">
        <f t="shared" si="37"/>
        <v>15625988</v>
      </c>
      <c r="BB83" s="18">
        <f t="shared" si="37"/>
        <v>71074855</v>
      </c>
      <c r="BC83" s="18">
        <f t="shared" si="37"/>
        <v>41155417</v>
      </c>
      <c r="BD83" s="18">
        <f t="shared" si="37"/>
        <v>30939711</v>
      </c>
      <c r="BE83" s="18">
        <f t="shared" si="37"/>
        <v>22181629</v>
      </c>
      <c r="BF83" s="18">
        <f t="shared" si="37"/>
        <v>0</v>
      </c>
      <c r="BG83" s="18">
        <f t="shared" si="37"/>
        <v>32962470</v>
      </c>
      <c r="BH83" s="18">
        <f t="shared" si="37"/>
        <v>15950440</v>
      </c>
      <c r="BI83" s="18">
        <f t="shared" si="37"/>
        <v>1939088142</v>
      </c>
      <c r="BO83" t="s">
        <v>191</v>
      </c>
      <c r="BP83">
        <v>53560902</v>
      </c>
      <c r="BQ83">
        <v>16269750</v>
      </c>
      <c r="BR83">
        <v>37291152</v>
      </c>
      <c r="BS83">
        <v>7450002</v>
      </c>
      <c r="BT83">
        <v>29841150</v>
      </c>
      <c r="BU83">
        <v>5.2200000000000003E-2</v>
      </c>
      <c r="BV83">
        <v>1</v>
      </c>
      <c r="BW83">
        <v>15090</v>
      </c>
    </row>
    <row r="84" spans="2:75" ht="14.25" hidden="1" thickBot="1">
      <c r="B84" s="8" t="s">
        <v>100</v>
      </c>
      <c r="C84" s="16">
        <v>5800002</v>
      </c>
      <c r="D84" s="16"/>
      <c r="E84" s="33"/>
      <c r="F84" s="33"/>
      <c r="G84" s="16">
        <v>7800000</v>
      </c>
      <c r="H84" s="16">
        <v>15349998</v>
      </c>
      <c r="I84" s="16">
        <v>7000002</v>
      </c>
      <c r="J84" s="16">
        <v>5500002</v>
      </c>
      <c r="K84" s="16">
        <v>7849998</v>
      </c>
      <c r="L84" s="16">
        <v>20500002</v>
      </c>
      <c r="M84" s="16">
        <v>9150000</v>
      </c>
      <c r="N84" s="16">
        <v>10699998</v>
      </c>
      <c r="O84" s="16">
        <v>4650000</v>
      </c>
      <c r="P84" s="16">
        <v>4905564</v>
      </c>
      <c r="Q84" s="16">
        <v>16900002</v>
      </c>
      <c r="R84" s="16">
        <v>11899998</v>
      </c>
      <c r="S84" s="16">
        <v>4500000</v>
      </c>
      <c r="T84" s="33">
        <v>5500002</v>
      </c>
      <c r="U84" s="16">
        <v>29500002</v>
      </c>
      <c r="V84" s="54">
        <v>21000000</v>
      </c>
      <c r="W84" s="16">
        <v>2200002</v>
      </c>
      <c r="X84" s="16">
        <v>4800000</v>
      </c>
      <c r="Y84" s="16">
        <v>6250002</v>
      </c>
      <c r="Z84" s="16">
        <v>7450002</v>
      </c>
      <c r="AA84" s="16"/>
      <c r="AB84" s="16"/>
      <c r="AC84" s="16">
        <v>2599998</v>
      </c>
      <c r="AD84" s="16"/>
      <c r="AE84" s="16">
        <v>3000000</v>
      </c>
      <c r="AF84" s="16"/>
      <c r="AG84" s="16"/>
      <c r="AH84" s="16"/>
      <c r="AI84" s="16">
        <v>3750000</v>
      </c>
      <c r="AJ84" s="16"/>
      <c r="AK84" s="16">
        <v>22249998</v>
      </c>
      <c r="AL84" s="16">
        <v>7350000</v>
      </c>
      <c r="AM84" s="16"/>
      <c r="AN84" s="16">
        <v>5050002</v>
      </c>
      <c r="AO84" s="16">
        <v>8749998</v>
      </c>
      <c r="AP84" s="16">
        <v>4900002</v>
      </c>
      <c r="AQ84" s="16">
        <v>10800000</v>
      </c>
      <c r="AR84" s="16">
        <v>11500002</v>
      </c>
      <c r="AS84" s="16">
        <v>6750000</v>
      </c>
      <c r="AT84" s="16">
        <v>24000000</v>
      </c>
      <c r="AU84" s="16">
        <v>5250000</v>
      </c>
      <c r="AV84" s="16">
        <v>4875000</v>
      </c>
      <c r="AW84" s="16">
        <v>5749998</v>
      </c>
      <c r="AX84" s="16">
        <v>5299998</v>
      </c>
      <c r="AY84" s="16">
        <v>27900000</v>
      </c>
      <c r="AZ84" s="16">
        <v>20599998</v>
      </c>
      <c r="BA84" s="16">
        <v>6199998</v>
      </c>
      <c r="BB84" s="16">
        <v>45850002</v>
      </c>
      <c r="BC84" s="16">
        <v>12300000</v>
      </c>
      <c r="BD84" s="16">
        <v>11400000</v>
      </c>
      <c r="BE84" s="16">
        <v>6499998</v>
      </c>
      <c r="BF84" s="16"/>
      <c r="BG84" s="16">
        <v>5899998</v>
      </c>
      <c r="BH84" s="16">
        <v>8500002</v>
      </c>
      <c r="BI84" s="65">
        <f>SUM(C84:BH84)</f>
        <v>486230568</v>
      </c>
      <c r="BO84" t="s">
        <v>192</v>
      </c>
      <c r="BP84">
        <v>1504749345</v>
      </c>
      <c r="BQ84">
        <v>408778239</v>
      </c>
      <c r="BR84">
        <v>1095971106</v>
      </c>
      <c r="BS84">
        <v>209205576</v>
      </c>
      <c r="BT84">
        <v>886765530</v>
      </c>
      <c r="BU84">
        <v>4.6238118682896179E-2</v>
      </c>
      <c r="BV84">
        <v>0.92210305446219643</v>
      </c>
      <c r="BW84">
        <v>17112</v>
      </c>
    </row>
    <row r="85" spans="2:75" ht="14.25" thickBot="1">
      <c r="B85" s="51" t="s">
        <v>101</v>
      </c>
      <c r="C85" s="55">
        <f t="shared" ref="C85:AH85" si="38">SUM(C83-C84)</f>
        <v>37858791</v>
      </c>
      <c r="D85" s="55">
        <f t="shared" si="38"/>
        <v>0</v>
      </c>
      <c r="E85" s="56">
        <f t="shared" si="38"/>
        <v>0</v>
      </c>
      <c r="F85" s="56">
        <f t="shared" si="38"/>
        <v>0</v>
      </c>
      <c r="G85" s="55">
        <f t="shared" si="38"/>
        <v>37060632</v>
      </c>
      <c r="H85" s="55">
        <f t="shared" si="38"/>
        <v>55232148</v>
      </c>
      <c r="I85" s="55">
        <f t="shared" si="38"/>
        <v>36001371</v>
      </c>
      <c r="J85" s="55">
        <f t="shared" si="38"/>
        <v>42888756</v>
      </c>
      <c r="K85" s="55">
        <f t="shared" si="38"/>
        <v>33913201</v>
      </c>
      <c r="L85" s="55">
        <f t="shared" si="38"/>
        <v>25032630</v>
      </c>
      <c r="M85" s="55">
        <f t="shared" si="38"/>
        <v>47500238</v>
      </c>
      <c r="N85" s="55">
        <f t="shared" si="38"/>
        <v>46714278</v>
      </c>
      <c r="O85" s="55">
        <f t="shared" si="38"/>
        <v>17259926</v>
      </c>
      <c r="P85" s="55">
        <f t="shared" si="38"/>
        <v>15595050</v>
      </c>
      <c r="Q85" s="55">
        <f t="shared" si="38"/>
        <v>37560496</v>
      </c>
      <c r="R85" s="55">
        <f t="shared" si="38"/>
        <v>17685912</v>
      </c>
      <c r="S85" s="55">
        <f t="shared" si="38"/>
        <v>22126033</v>
      </c>
      <c r="T85" s="56">
        <f t="shared" si="38"/>
        <v>130063007</v>
      </c>
      <c r="U85" s="55">
        <f t="shared" si="38"/>
        <v>128201793</v>
      </c>
      <c r="V85" s="52">
        <f t="shared" si="38"/>
        <v>69779989</v>
      </c>
      <c r="W85" s="55">
        <f t="shared" si="38"/>
        <v>6317413</v>
      </c>
      <c r="X85" s="55">
        <f t="shared" si="38"/>
        <v>28543258</v>
      </c>
      <c r="Y85" s="55">
        <f t="shared" si="38"/>
        <v>21589458</v>
      </c>
      <c r="Z85" s="55">
        <f t="shared" si="38"/>
        <v>29841150</v>
      </c>
      <c r="AA85" s="55">
        <f t="shared" si="38"/>
        <v>0</v>
      </c>
      <c r="AB85" s="55">
        <f t="shared" si="38"/>
        <v>0</v>
      </c>
      <c r="AC85" s="55">
        <f t="shared" si="38"/>
        <v>10559910</v>
      </c>
      <c r="AD85" s="55">
        <f t="shared" si="38"/>
        <v>0</v>
      </c>
      <c r="AE85" s="55">
        <f t="shared" si="38"/>
        <v>11236466</v>
      </c>
      <c r="AF85" s="55">
        <f t="shared" si="38"/>
        <v>0</v>
      </c>
      <c r="AG85" s="55">
        <f t="shared" si="38"/>
        <v>0</v>
      </c>
      <c r="AH85" s="55">
        <f t="shared" si="38"/>
        <v>0</v>
      </c>
      <c r="AI85" s="55">
        <f t="shared" ref="AI85:BI85" si="39">SUM(AI83-AI84)</f>
        <v>14962620</v>
      </c>
      <c r="AJ85" s="55">
        <f t="shared" si="39"/>
        <v>0</v>
      </c>
      <c r="AK85" s="55">
        <f t="shared" si="39"/>
        <v>66944672</v>
      </c>
      <c r="AL85" s="55">
        <f t="shared" si="39"/>
        <v>29024254</v>
      </c>
      <c r="AM85" s="55">
        <f t="shared" si="39"/>
        <v>0</v>
      </c>
      <c r="AN85" s="55">
        <f t="shared" si="39"/>
        <v>14564244</v>
      </c>
      <c r="AO85" s="55">
        <f t="shared" si="39"/>
        <v>10129335</v>
      </c>
      <c r="AP85" s="55">
        <f t="shared" si="39"/>
        <v>13246218</v>
      </c>
      <c r="AQ85" s="55">
        <f t="shared" si="39"/>
        <v>12236628</v>
      </c>
      <c r="AR85" s="55">
        <f t="shared" si="39"/>
        <v>16629385</v>
      </c>
      <c r="AS85" s="55">
        <f t="shared" si="39"/>
        <v>11693230</v>
      </c>
      <c r="AT85" s="55">
        <f t="shared" si="39"/>
        <v>62424975</v>
      </c>
      <c r="AU85" s="55">
        <f t="shared" si="39"/>
        <v>15552427</v>
      </c>
      <c r="AV85" s="55">
        <f t="shared" si="39"/>
        <v>17691495</v>
      </c>
      <c r="AW85" s="55">
        <f t="shared" si="39"/>
        <v>20054910</v>
      </c>
      <c r="AX85" s="55">
        <f t="shared" si="39"/>
        <v>19789936</v>
      </c>
      <c r="AY85" s="55">
        <f t="shared" si="39"/>
        <v>48869195</v>
      </c>
      <c r="AZ85" s="55">
        <f t="shared" si="39"/>
        <v>37241632</v>
      </c>
      <c r="BA85" s="55">
        <f t="shared" si="39"/>
        <v>9425990</v>
      </c>
      <c r="BB85" s="55">
        <f t="shared" si="39"/>
        <v>25224853</v>
      </c>
      <c r="BC85" s="55">
        <f t="shared" si="39"/>
        <v>28855417</v>
      </c>
      <c r="BD85" s="55">
        <f t="shared" si="39"/>
        <v>19539711</v>
      </c>
      <c r="BE85" s="55">
        <f t="shared" si="39"/>
        <v>15681631</v>
      </c>
      <c r="BF85" s="55">
        <f t="shared" si="39"/>
        <v>0</v>
      </c>
      <c r="BG85" s="55">
        <f t="shared" si="39"/>
        <v>27062472</v>
      </c>
      <c r="BH85" s="55">
        <f t="shared" si="39"/>
        <v>7450438</v>
      </c>
      <c r="BI85" s="57">
        <f t="shared" si="39"/>
        <v>1452857574</v>
      </c>
      <c r="BN85" t="s">
        <v>193</v>
      </c>
      <c r="BO85" t="s">
        <v>194</v>
      </c>
      <c r="BP85">
        <v>17280000</v>
      </c>
      <c r="BQ85">
        <v>4120092</v>
      </c>
      <c r="BR85">
        <v>13159908</v>
      </c>
      <c r="BS85">
        <v>2599998</v>
      </c>
      <c r="BT85">
        <v>10559910</v>
      </c>
      <c r="BU85">
        <v>6.1400000000000003E-2</v>
      </c>
      <c r="BV85">
        <v>1</v>
      </c>
      <c r="BW85">
        <v>13142</v>
      </c>
    </row>
    <row r="86" spans="2:75">
      <c r="B86" s="66"/>
      <c r="C86" s="3"/>
      <c r="D86" s="3"/>
      <c r="E86" s="68"/>
      <c r="F86" s="68"/>
      <c r="G86" s="3"/>
      <c r="H86" s="3"/>
      <c r="I86" s="3"/>
      <c r="J86" s="3"/>
      <c r="K86" s="3"/>
      <c r="L86" s="3"/>
      <c r="M86" s="3"/>
      <c r="N86" s="3"/>
      <c r="O86" s="3"/>
      <c r="P86" s="3"/>
      <c r="Q86" s="3"/>
      <c r="R86" s="3"/>
      <c r="S86" s="3"/>
      <c r="T86" s="67"/>
      <c r="U86" s="3"/>
      <c r="V86" s="68"/>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row>
    <row r="87" spans="2:75">
      <c r="BO87" t="s">
        <v>195</v>
      </c>
      <c r="BP87">
        <v>18977864</v>
      </c>
      <c r="BQ87">
        <v>4741398</v>
      </c>
      <c r="BR87">
        <v>14236466</v>
      </c>
      <c r="BS87">
        <v>3000000</v>
      </c>
      <c r="BT87">
        <v>11236466</v>
      </c>
      <c r="BU87">
        <v>4.3299999999999998E-2</v>
      </c>
      <c r="BV87">
        <v>0.86643474634352702</v>
      </c>
      <c r="BW87">
        <v>14089</v>
      </c>
    </row>
    <row r="88" spans="2:75" s="5" customFormat="1">
      <c r="B88" s="5" t="s">
        <v>150</v>
      </c>
      <c r="BN88"/>
      <c r="BO88" t="s">
        <v>180</v>
      </c>
      <c r="BP88">
        <v>30598772</v>
      </c>
      <c r="BQ88">
        <v>8688846</v>
      </c>
      <c r="BR88">
        <v>21909926</v>
      </c>
      <c r="BS88">
        <v>4650000</v>
      </c>
      <c r="BT88">
        <v>17259926</v>
      </c>
      <c r="BU88">
        <v>2.3599999999999999E-2</v>
      </c>
      <c r="BV88">
        <v>0.62802156052619096</v>
      </c>
      <c r="BW88">
        <v>26277</v>
      </c>
    </row>
    <row r="89" spans="2:75" s="23" customFormat="1" ht="14.25" thickBot="1">
      <c r="B89" s="22"/>
      <c r="C89" s="22" t="s">
        <v>37</v>
      </c>
      <c r="D89" s="30" t="s">
        <v>38</v>
      </c>
      <c r="E89" s="43" t="s">
        <v>39</v>
      </c>
      <c r="F89" s="43" t="s">
        <v>40</v>
      </c>
      <c r="G89" s="22" t="s">
        <v>41</v>
      </c>
      <c r="H89" s="22" t="s">
        <v>42</v>
      </c>
      <c r="I89" s="22" t="s">
        <v>43</v>
      </c>
      <c r="J89" s="22" t="s">
        <v>44</v>
      </c>
      <c r="K89" s="22" t="s">
        <v>45</v>
      </c>
      <c r="L89" s="22" t="s">
        <v>46</v>
      </c>
      <c r="M89" s="22" t="s">
        <v>47</v>
      </c>
      <c r="N89" s="22" t="s">
        <v>49</v>
      </c>
      <c r="O89" s="22" t="s">
        <v>50</v>
      </c>
      <c r="P89" s="22" t="s">
        <v>52</v>
      </c>
      <c r="Q89" s="22" t="s">
        <v>53</v>
      </c>
      <c r="R89" s="22" t="s">
        <v>54</v>
      </c>
      <c r="S89" s="22" t="s">
        <v>56</v>
      </c>
      <c r="T89" s="43" t="s">
        <v>87</v>
      </c>
      <c r="U89" s="22" t="s">
        <v>89</v>
      </c>
      <c r="V89" s="35" t="s">
        <v>90</v>
      </c>
      <c r="W89" s="22" t="s">
        <v>160</v>
      </c>
      <c r="X89" s="22" t="s">
        <v>122</v>
      </c>
      <c r="Y89" s="22" t="s">
        <v>123</v>
      </c>
      <c r="Z89" s="22" t="s">
        <v>124</v>
      </c>
      <c r="AA89" s="22" t="s">
        <v>126</v>
      </c>
      <c r="AB89" s="22" t="s">
        <v>57</v>
      </c>
      <c r="AC89" s="22" t="s">
        <v>58</v>
      </c>
      <c r="AD89" s="22" t="s">
        <v>59</v>
      </c>
      <c r="AE89" s="22" t="s">
        <v>60</v>
      </c>
      <c r="AF89" s="22" t="s">
        <v>61</v>
      </c>
      <c r="AG89" s="22" t="s">
        <v>62</v>
      </c>
      <c r="AH89" s="22" t="s">
        <v>63</v>
      </c>
      <c r="AI89" s="22" t="s">
        <v>64</v>
      </c>
      <c r="AJ89" s="22" t="s">
        <v>65</v>
      </c>
      <c r="AK89" s="22" t="s">
        <v>66</v>
      </c>
      <c r="AL89" s="22" t="s">
        <v>67</v>
      </c>
      <c r="AM89" s="22" t="s">
        <v>68</v>
      </c>
      <c r="AN89" s="22" t="s">
        <v>69</v>
      </c>
      <c r="AO89" s="22" t="s">
        <v>70</v>
      </c>
      <c r="AP89" s="22" t="s">
        <v>71</v>
      </c>
      <c r="AQ89" s="22" t="s">
        <v>72</v>
      </c>
      <c r="AR89" s="22" t="s">
        <v>73</v>
      </c>
      <c r="AS89" s="22" t="s">
        <v>74</v>
      </c>
      <c r="AT89" s="22" t="s">
        <v>75</v>
      </c>
      <c r="AU89" s="22" t="s">
        <v>76</v>
      </c>
      <c r="AV89" s="22" t="s">
        <v>77</v>
      </c>
      <c r="AW89" s="22" t="s">
        <v>78</v>
      </c>
      <c r="AX89" s="22" t="s">
        <v>79</v>
      </c>
      <c r="AY89" s="22" t="s">
        <v>80</v>
      </c>
      <c r="AZ89" s="22" t="s">
        <v>81</v>
      </c>
      <c r="BA89" s="22" t="s">
        <v>82</v>
      </c>
      <c r="BB89" s="22" t="s">
        <v>83</v>
      </c>
      <c r="BC89" s="22" t="s">
        <v>84</v>
      </c>
      <c r="BD89" s="22" t="s">
        <v>85</v>
      </c>
      <c r="BE89" s="22" t="s">
        <v>86</v>
      </c>
      <c r="BF89" s="22" t="s">
        <v>88</v>
      </c>
      <c r="BG89" s="22" t="s">
        <v>125</v>
      </c>
      <c r="BH89" s="22" t="s">
        <v>132</v>
      </c>
      <c r="BI89" s="22" t="s">
        <v>92</v>
      </c>
      <c r="BN89"/>
      <c r="BO89" t="s">
        <v>181</v>
      </c>
      <c r="BP89">
        <v>30114306</v>
      </c>
      <c r="BQ89">
        <v>9613692</v>
      </c>
      <c r="BR89">
        <v>20500614</v>
      </c>
      <c r="BS89">
        <v>4905564</v>
      </c>
      <c r="BT89">
        <v>15595050</v>
      </c>
      <c r="BU89">
        <v>2.3800000000000002E-2</v>
      </c>
      <c r="BV89">
        <v>0.64391707009050736</v>
      </c>
      <c r="BW89">
        <v>20272</v>
      </c>
    </row>
    <row r="90" spans="2:75" hidden="1">
      <c r="B90" s="28" t="s">
        <v>93</v>
      </c>
      <c r="C90" s="27"/>
      <c r="D90" s="27"/>
      <c r="E90" s="31"/>
      <c r="F90" s="31"/>
      <c r="G90" s="27"/>
      <c r="H90" s="27"/>
      <c r="I90" s="27"/>
      <c r="J90" s="27"/>
      <c r="K90" s="27"/>
      <c r="L90" s="27"/>
      <c r="M90" s="27"/>
      <c r="N90" s="27"/>
      <c r="O90" s="27"/>
      <c r="P90" s="27"/>
      <c r="Q90" s="27"/>
      <c r="R90" s="27"/>
      <c r="S90" s="27"/>
      <c r="T90" s="31"/>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O90" t="s">
        <v>182</v>
      </c>
      <c r="BP90">
        <v>80128244</v>
      </c>
      <c r="BQ90">
        <v>25667746</v>
      </c>
      <c r="BR90">
        <v>54460498</v>
      </c>
      <c r="BS90">
        <v>16900002</v>
      </c>
      <c r="BT90">
        <v>37560496</v>
      </c>
      <c r="BU90">
        <v>3.8100000000000002E-2</v>
      </c>
      <c r="BV90">
        <v>0.9029497306236739</v>
      </c>
      <c r="BW90">
        <v>15519</v>
      </c>
    </row>
    <row r="91" spans="2:75" ht="14.25" hidden="1" thickBot="1">
      <c r="B91" s="46" t="s">
        <v>94</v>
      </c>
      <c r="C91" s="47"/>
      <c r="D91" s="47"/>
      <c r="E91" s="48"/>
      <c r="F91" s="48"/>
      <c r="G91" s="47"/>
      <c r="H91" s="47"/>
      <c r="I91" s="47"/>
      <c r="J91" s="47"/>
      <c r="K91" s="47"/>
      <c r="L91" s="47"/>
      <c r="M91" s="47"/>
      <c r="N91" s="47"/>
      <c r="O91" s="47"/>
      <c r="P91" s="47"/>
      <c r="Q91" s="47"/>
      <c r="R91" s="47"/>
      <c r="S91" s="47"/>
      <c r="T91" s="48"/>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O91" t="s">
        <v>183</v>
      </c>
      <c r="BP91">
        <v>41360916</v>
      </c>
      <c r="BQ91">
        <v>11775006</v>
      </c>
      <c r="BR91">
        <v>29585910</v>
      </c>
      <c r="BS91">
        <v>11899998</v>
      </c>
      <c r="BT91">
        <v>17685912</v>
      </c>
      <c r="BU91">
        <v>4.2799999999999998E-2</v>
      </c>
      <c r="BV91">
        <v>1</v>
      </c>
      <c r="BW91">
        <v>16814</v>
      </c>
    </row>
    <row r="92" spans="2:75" ht="14.25" thickBot="1">
      <c r="B92" s="51" t="s">
        <v>129</v>
      </c>
      <c r="C92" s="52">
        <f>+C76-C60</f>
        <v>-88526</v>
      </c>
      <c r="D92" s="52">
        <f t="shared" ref="D92:BH92" si="40">+D76-D60</f>
        <v>0</v>
      </c>
      <c r="E92" s="56">
        <f t="shared" si="40"/>
        <v>-37415082</v>
      </c>
      <c r="F92" s="56">
        <f t="shared" si="40"/>
        <v>-116903403</v>
      </c>
      <c r="G92" s="52">
        <f t="shared" si="40"/>
        <v>2634465</v>
      </c>
      <c r="H92" s="52">
        <f t="shared" si="40"/>
        <v>-1986740</v>
      </c>
      <c r="I92" s="52">
        <f t="shared" si="40"/>
        <v>-3355555</v>
      </c>
      <c r="J92" s="52">
        <f t="shared" si="40"/>
        <v>-18489087</v>
      </c>
      <c r="K92" s="52">
        <f t="shared" si="40"/>
        <v>23064</v>
      </c>
      <c r="L92" s="52">
        <f t="shared" si="40"/>
        <v>0</v>
      </c>
      <c r="M92" s="52">
        <f t="shared" si="40"/>
        <v>-1214854</v>
      </c>
      <c r="N92" s="52">
        <f t="shared" si="40"/>
        <v>481270</v>
      </c>
      <c r="O92" s="52">
        <f t="shared" si="40"/>
        <v>-4434526</v>
      </c>
      <c r="P92" s="52">
        <f t="shared" si="40"/>
        <v>-5631594</v>
      </c>
      <c r="Q92" s="52">
        <f t="shared" si="40"/>
        <v>-2977775</v>
      </c>
      <c r="R92" s="52">
        <f t="shared" si="40"/>
        <v>-824001</v>
      </c>
      <c r="S92" s="52">
        <f t="shared" si="40"/>
        <v>-1060418</v>
      </c>
      <c r="T92" s="56">
        <f t="shared" si="40"/>
        <v>25064369</v>
      </c>
      <c r="U92" s="52">
        <f t="shared" si="40"/>
        <v>-16410898</v>
      </c>
      <c r="V92" s="52">
        <f t="shared" si="40"/>
        <v>1904217</v>
      </c>
      <c r="W92" s="52">
        <f t="shared" si="40"/>
        <v>-2920188</v>
      </c>
      <c r="X92" s="52">
        <f t="shared" si="40"/>
        <v>-174761</v>
      </c>
      <c r="Y92" s="52">
        <f t="shared" si="40"/>
        <v>1601850</v>
      </c>
      <c r="Z92" s="52">
        <f t="shared" si="40"/>
        <v>-768791</v>
      </c>
      <c r="AA92" s="52">
        <f t="shared" si="40"/>
        <v>0</v>
      </c>
      <c r="AB92" s="52">
        <f t="shared" si="40"/>
        <v>0</v>
      </c>
      <c r="AC92" s="52">
        <f t="shared" si="40"/>
        <v>0</v>
      </c>
      <c r="AD92" s="52">
        <f t="shared" si="40"/>
        <v>0</v>
      </c>
      <c r="AE92" s="52">
        <f t="shared" si="40"/>
        <v>186189</v>
      </c>
      <c r="AF92" s="52">
        <f t="shared" si="40"/>
        <v>0</v>
      </c>
      <c r="AG92" s="52">
        <f t="shared" si="40"/>
        <v>0</v>
      </c>
      <c r="AH92" s="52">
        <f t="shared" si="40"/>
        <v>0</v>
      </c>
      <c r="AI92" s="52">
        <f t="shared" si="40"/>
        <v>-6995</v>
      </c>
      <c r="AJ92" s="52">
        <f t="shared" si="40"/>
        <v>0</v>
      </c>
      <c r="AK92" s="52">
        <f t="shared" si="40"/>
        <v>-9303403</v>
      </c>
      <c r="AL92" s="52">
        <f t="shared" si="40"/>
        <v>-2769309</v>
      </c>
      <c r="AM92" s="52">
        <f t="shared" si="40"/>
        <v>0</v>
      </c>
      <c r="AN92" s="52">
        <f t="shared" si="40"/>
        <v>-2527271</v>
      </c>
      <c r="AO92" s="52">
        <f t="shared" si="40"/>
        <v>-6584164</v>
      </c>
      <c r="AP92" s="52">
        <f t="shared" si="40"/>
        <v>199962</v>
      </c>
      <c r="AQ92" s="52">
        <f t="shared" si="40"/>
        <v>-4567417</v>
      </c>
      <c r="AR92" s="52">
        <f t="shared" si="40"/>
        <v>-3210231</v>
      </c>
      <c r="AS92" s="52">
        <f t="shared" si="40"/>
        <v>-1689078</v>
      </c>
      <c r="AT92" s="52">
        <f t="shared" si="40"/>
        <v>-5294453</v>
      </c>
      <c r="AU92" s="52">
        <f t="shared" si="40"/>
        <v>-2802819</v>
      </c>
      <c r="AV92" s="52">
        <f t="shared" si="40"/>
        <v>718886</v>
      </c>
      <c r="AW92" s="52">
        <f t="shared" si="40"/>
        <v>-343989</v>
      </c>
      <c r="AX92" s="52">
        <f t="shared" si="40"/>
        <v>-1343275</v>
      </c>
      <c r="AY92" s="52">
        <f t="shared" si="40"/>
        <v>-7964143</v>
      </c>
      <c r="AZ92" s="52">
        <f t="shared" si="40"/>
        <v>-9088926</v>
      </c>
      <c r="BA92" s="52">
        <f t="shared" si="40"/>
        <v>-5036048</v>
      </c>
      <c r="BB92" s="52">
        <f t="shared" si="40"/>
        <v>-8428217</v>
      </c>
      <c r="BC92" s="52">
        <f t="shared" si="40"/>
        <v>-1927380</v>
      </c>
      <c r="BD92" s="52">
        <f t="shared" si="40"/>
        <v>-2382708</v>
      </c>
      <c r="BE92" s="52">
        <f t="shared" si="40"/>
        <v>-3866067</v>
      </c>
      <c r="BF92" s="52">
        <f t="shared" si="40"/>
        <v>0</v>
      </c>
      <c r="BG92" s="52">
        <f t="shared" si="40"/>
        <v>5133704</v>
      </c>
      <c r="BH92" s="52">
        <f t="shared" si="40"/>
        <v>-4234669</v>
      </c>
      <c r="BI92" s="53">
        <f>SUM(C92:BH92)</f>
        <v>-260078785</v>
      </c>
      <c r="BO92" t="s">
        <v>184</v>
      </c>
      <c r="BP92">
        <v>35932009</v>
      </c>
      <c r="BQ92">
        <v>9305976</v>
      </c>
      <c r="BR92">
        <v>26626033</v>
      </c>
      <c r="BS92">
        <v>4500000</v>
      </c>
      <c r="BT92">
        <v>22126033</v>
      </c>
      <c r="BU92">
        <v>4.8099999999999997E-2</v>
      </c>
      <c r="BV92">
        <v>0.96637510777844871</v>
      </c>
      <c r="BW92">
        <v>15521</v>
      </c>
    </row>
    <row r="93" spans="2:75" hidden="1">
      <c r="B93" s="50" t="s">
        <v>95</v>
      </c>
      <c r="C93" s="27"/>
      <c r="D93" s="27"/>
      <c r="E93" s="31"/>
      <c r="F93" s="31"/>
      <c r="G93" s="27"/>
      <c r="H93" s="27"/>
      <c r="I93" s="27"/>
      <c r="J93" s="27"/>
      <c r="K93" s="27"/>
      <c r="L93" s="27"/>
      <c r="M93" s="27"/>
      <c r="N93" s="27"/>
      <c r="O93" s="27"/>
      <c r="P93" s="27"/>
      <c r="Q93" s="27"/>
      <c r="R93" s="27"/>
      <c r="S93" s="27"/>
      <c r="T93" s="31"/>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O93" t="s">
        <v>185</v>
      </c>
      <c r="BP93">
        <v>155138390</v>
      </c>
      <c r="BQ93">
        <v>19575381</v>
      </c>
      <c r="BR93">
        <v>135563009</v>
      </c>
      <c r="BS93">
        <v>5500002</v>
      </c>
      <c r="BT93">
        <v>130063007</v>
      </c>
      <c r="BU93">
        <v>7.9500000000000001E-2</v>
      </c>
      <c r="BV93">
        <v>1</v>
      </c>
      <c r="BW93">
        <v>13977</v>
      </c>
    </row>
    <row r="94" spans="2:75" hidden="1">
      <c r="B94" s="9" t="s">
        <v>96</v>
      </c>
      <c r="C94" s="19"/>
      <c r="D94" s="19"/>
      <c r="E94" s="32"/>
      <c r="F94" s="32"/>
      <c r="G94" s="19"/>
      <c r="H94" s="19"/>
      <c r="I94" s="19"/>
      <c r="J94" s="19"/>
      <c r="K94" s="19"/>
      <c r="L94" s="19"/>
      <c r="M94" s="19"/>
      <c r="N94" s="19"/>
      <c r="O94" s="19"/>
      <c r="P94" s="19"/>
      <c r="Q94" s="19"/>
      <c r="R94" s="19"/>
      <c r="S94" s="19"/>
      <c r="T94" s="32"/>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O94" t="s">
        <v>186</v>
      </c>
      <c r="BP94">
        <v>229078642</v>
      </c>
      <c r="BQ94">
        <v>71376847</v>
      </c>
      <c r="BR94">
        <v>157701795</v>
      </c>
      <c r="BS94">
        <v>29500002</v>
      </c>
      <c r="BT94">
        <v>128201793</v>
      </c>
      <c r="BU94">
        <v>7.9500000000000001E-2</v>
      </c>
      <c r="BV94">
        <v>0.88731669520491252</v>
      </c>
      <c r="BW94">
        <v>20455</v>
      </c>
    </row>
    <row r="95" spans="2:75" hidden="1">
      <c r="B95" s="9" t="s">
        <v>97</v>
      </c>
      <c r="C95" s="19"/>
      <c r="D95" s="19"/>
      <c r="E95" s="32"/>
      <c r="F95" s="32"/>
      <c r="G95" s="19"/>
      <c r="H95" s="19"/>
      <c r="I95" s="19"/>
      <c r="J95" s="19"/>
      <c r="K95" s="19"/>
      <c r="L95" s="19"/>
      <c r="M95" s="19"/>
      <c r="N95" s="19"/>
      <c r="O95" s="19"/>
      <c r="P95" s="19"/>
      <c r="Q95" s="19"/>
      <c r="R95" s="19"/>
      <c r="S95" s="19"/>
      <c r="T95" s="32"/>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O95" t="s">
        <v>187</v>
      </c>
      <c r="BP95">
        <v>126328196</v>
      </c>
      <c r="BQ95">
        <v>35548207</v>
      </c>
      <c r="BR95">
        <v>90779989</v>
      </c>
      <c r="BS95">
        <v>21000000</v>
      </c>
      <c r="BT95">
        <v>69779989</v>
      </c>
      <c r="BU95">
        <v>4.6699999999999998E-2</v>
      </c>
      <c r="BV95">
        <v>0.99997376289731943</v>
      </c>
      <c r="BW95">
        <v>26292</v>
      </c>
    </row>
    <row r="96" spans="2:75" hidden="1">
      <c r="B96" s="9" t="s">
        <v>98</v>
      </c>
      <c r="C96" s="19"/>
      <c r="D96" s="19"/>
      <c r="E96" s="32"/>
      <c r="F96" s="32"/>
      <c r="G96" s="19"/>
      <c r="H96" s="19"/>
      <c r="I96" s="19"/>
      <c r="J96" s="19"/>
      <c r="K96" s="19"/>
      <c r="L96" s="19"/>
      <c r="M96" s="19"/>
      <c r="N96" s="19"/>
      <c r="O96" s="19"/>
      <c r="P96" s="19"/>
      <c r="Q96" s="19"/>
      <c r="R96" s="19"/>
      <c r="S96" s="19"/>
      <c r="T96" s="32"/>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O96" t="s">
        <v>188</v>
      </c>
      <c r="BP96">
        <v>12557077</v>
      </c>
      <c r="BQ96">
        <v>4039662</v>
      </c>
      <c r="BR96">
        <v>8517415</v>
      </c>
      <c r="BS96">
        <v>2200002</v>
      </c>
      <c r="BT96">
        <v>6317413</v>
      </c>
      <c r="BU96">
        <v>2.6700000000000002E-2</v>
      </c>
      <c r="BV96">
        <v>0.73058176915897544</v>
      </c>
      <c r="BW96">
        <v>28000</v>
      </c>
    </row>
    <row r="97" spans="2:75" hidden="1">
      <c r="B97" s="6" t="s">
        <v>99</v>
      </c>
      <c r="C97" s="27"/>
      <c r="D97" s="27"/>
      <c r="E97" s="31"/>
      <c r="F97" s="31"/>
      <c r="G97" s="27"/>
      <c r="H97" s="27"/>
      <c r="I97" s="27"/>
      <c r="J97" s="27"/>
      <c r="K97" s="27"/>
      <c r="L97" s="27"/>
      <c r="M97" s="27"/>
      <c r="N97" s="27"/>
      <c r="O97" s="27"/>
      <c r="P97" s="27"/>
      <c r="Q97" s="27"/>
      <c r="R97" s="27"/>
      <c r="S97" s="27"/>
      <c r="T97" s="31"/>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O97" t="s">
        <v>189</v>
      </c>
      <c r="BP97">
        <v>43366964</v>
      </c>
      <c r="BQ97">
        <v>10023706</v>
      </c>
      <c r="BR97">
        <v>33343258</v>
      </c>
      <c r="BS97">
        <v>4800000</v>
      </c>
      <c r="BT97">
        <v>28543258</v>
      </c>
      <c r="BU97">
        <v>3.9899999999999998E-2</v>
      </c>
      <c r="BV97">
        <v>0.86505576208178425</v>
      </c>
      <c r="BW97">
        <v>19260</v>
      </c>
    </row>
    <row r="98" spans="2:75">
      <c r="B98" s="25" t="s">
        <v>130</v>
      </c>
      <c r="C98" s="18">
        <f>+C82-C66</f>
        <v>1007778</v>
      </c>
      <c r="D98" s="18">
        <f t="shared" ref="D98:BH98" si="41">+D82-D66</f>
        <v>0</v>
      </c>
      <c r="E98" s="21">
        <f t="shared" si="41"/>
        <v>-10574209</v>
      </c>
      <c r="F98" s="21">
        <f t="shared" si="41"/>
        <v>-26910534</v>
      </c>
      <c r="G98" s="18">
        <f t="shared" si="41"/>
        <v>614306</v>
      </c>
      <c r="H98" s="18">
        <f t="shared" si="41"/>
        <v>-987604</v>
      </c>
      <c r="I98" s="18">
        <f t="shared" si="41"/>
        <v>-1714895</v>
      </c>
      <c r="J98" s="18">
        <f t="shared" si="41"/>
        <v>637860</v>
      </c>
      <c r="K98" s="18">
        <f t="shared" si="41"/>
        <v>312644</v>
      </c>
      <c r="L98" s="18">
        <f t="shared" si="41"/>
        <v>6979</v>
      </c>
      <c r="M98" s="18">
        <f t="shared" si="41"/>
        <v>1410746</v>
      </c>
      <c r="N98" s="18">
        <f t="shared" si="41"/>
        <v>335874</v>
      </c>
      <c r="O98" s="18">
        <f t="shared" si="41"/>
        <v>251236</v>
      </c>
      <c r="P98" s="18">
        <f t="shared" si="41"/>
        <v>-90959</v>
      </c>
      <c r="Q98" s="18">
        <f t="shared" si="41"/>
        <v>-945974</v>
      </c>
      <c r="R98" s="18">
        <f t="shared" si="41"/>
        <v>2916284</v>
      </c>
      <c r="S98" s="18">
        <f t="shared" si="41"/>
        <v>639157</v>
      </c>
      <c r="T98" s="21">
        <f t="shared" si="41"/>
        <v>-4208936</v>
      </c>
      <c r="U98" s="18">
        <f t="shared" si="41"/>
        <v>-4877445</v>
      </c>
      <c r="V98" s="18">
        <f t="shared" si="41"/>
        <v>498948</v>
      </c>
      <c r="W98" s="18">
        <f t="shared" si="41"/>
        <v>955124</v>
      </c>
      <c r="X98" s="18">
        <f t="shared" si="41"/>
        <v>224305</v>
      </c>
      <c r="Y98" s="18">
        <f t="shared" si="41"/>
        <v>4611268</v>
      </c>
      <c r="Z98" s="18">
        <f t="shared" si="41"/>
        <v>-124337</v>
      </c>
      <c r="AA98" s="18">
        <f t="shared" si="41"/>
        <v>0</v>
      </c>
      <c r="AB98" s="18">
        <f t="shared" si="41"/>
        <v>0</v>
      </c>
      <c r="AC98" s="18">
        <f t="shared" si="41"/>
        <v>1622217</v>
      </c>
      <c r="AD98" s="18">
        <f t="shared" si="41"/>
        <v>0</v>
      </c>
      <c r="AE98" s="18">
        <f t="shared" si="41"/>
        <v>-126083</v>
      </c>
      <c r="AF98" s="18">
        <f t="shared" si="41"/>
        <v>0</v>
      </c>
      <c r="AG98" s="18">
        <f t="shared" si="41"/>
        <v>0</v>
      </c>
      <c r="AH98" s="18">
        <f t="shared" si="41"/>
        <v>0</v>
      </c>
      <c r="AI98" s="18">
        <f t="shared" si="41"/>
        <v>1372333</v>
      </c>
      <c r="AJ98" s="18">
        <f t="shared" si="41"/>
        <v>0</v>
      </c>
      <c r="AK98" s="18">
        <f t="shared" si="41"/>
        <v>3006138</v>
      </c>
      <c r="AL98" s="18">
        <f t="shared" si="41"/>
        <v>-493247</v>
      </c>
      <c r="AM98" s="18">
        <f t="shared" si="41"/>
        <v>0</v>
      </c>
      <c r="AN98" s="18">
        <f t="shared" si="41"/>
        <v>-788372</v>
      </c>
      <c r="AO98" s="18">
        <f t="shared" si="41"/>
        <v>-2214286</v>
      </c>
      <c r="AP98" s="18">
        <f t="shared" si="41"/>
        <v>314359</v>
      </c>
      <c r="AQ98" s="18">
        <f t="shared" si="41"/>
        <v>-552695</v>
      </c>
      <c r="AR98" s="18">
        <f t="shared" si="41"/>
        <v>-2052417</v>
      </c>
      <c r="AS98" s="18">
        <f t="shared" si="41"/>
        <v>-1398816</v>
      </c>
      <c r="AT98" s="18">
        <f t="shared" si="41"/>
        <v>-2673923</v>
      </c>
      <c r="AU98" s="18">
        <f t="shared" si="41"/>
        <v>132480</v>
      </c>
      <c r="AV98" s="18">
        <f t="shared" si="41"/>
        <v>-412881</v>
      </c>
      <c r="AW98" s="18">
        <f t="shared" si="41"/>
        <v>-3750</v>
      </c>
      <c r="AX98" s="18">
        <f t="shared" si="41"/>
        <v>-531257</v>
      </c>
      <c r="AY98" s="18">
        <f t="shared" si="41"/>
        <v>-643447</v>
      </c>
      <c r="AZ98" s="18">
        <f t="shared" si="41"/>
        <v>-1446577</v>
      </c>
      <c r="BA98" s="18">
        <f t="shared" si="41"/>
        <v>-485066</v>
      </c>
      <c r="BB98" s="18">
        <f t="shared" si="41"/>
        <v>-1549221</v>
      </c>
      <c r="BC98" s="18">
        <f t="shared" si="41"/>
        <v>955771</v>
      </c>
      <c r="BD98" s="18">
        <f t="shared" si="41"/>
        <v>-2572337</v>
      </c>
      <c r="BE98" s="18">
        <f t="shared" si="41"/>
        <v>387897</v>
      </c>
      <c r="BF98" s="18">
        <f t="shared" si="41"/>
        <v>0</v>
      </c>
      <c r="BG98" s="18">
        <f t="shared" si="41"/>
        <v>2949371</v>
      </c>
      <c r="BH98" s="18">
        <f t="shared" si="41"/>
        <v>-4621357</v>
      </c>
      <c r="BI98" s="18">
        <f>SUM(C98:BH98)</f>
        <v>-47837550</v>
      </c>
      <c r="BO98" t="s">
        <v>190</v>
      </c>
      <c r="BP98">
        <v>42106940</v>
      </c>
      <c r="BQ98">
        <v>14267480</v>
      </c>
      <c r="BR98">
        <v>27839460</v>
      </c>
      <c r="BS98">
        <v>6250002</v>
      </c>
      <c r="BT98">
        <v>21589458</v>
      </c>
      <c r="BU98">
        <v>4.2500000000000003E-2</v>
      </c>
      <c r="BV98">
        <v>0.96128065395095363</v>
      </c>
      <c r="BW98">
        <v>16211</v>
      </c>
    </row>
    <row r="99" spans="2:75">
      <c r="B99" s="25" t="s">
        <v>104</v>
      </c>
      <c r="C99" s="18">
        <f t="shared" ref="C99:AH99" si="42">SUM(C92-C98)</f>
        <v>-1096304</v>
      </c>
      <c r="D99" s="18">
        <f t="shared" si="42"/>
        <v>0</v>
      </c>
      <c r="E99" s="21">
        <f t="shared" si="42"/>
        <v>-26840873</v>
      </c>
      <c r="F99" s="21">
        <f t="shared" si="42"/>
        <v>-89992869</v>
      </c>
      <c r="G99" s="18">
        <f t="shared" si="42"/>
        <v>2020159</v>
      </c>
      <c r="H99" s="18">
        <f t="shared" si="42"/>
        <v>-999136</v>
      </c>
      <c r="I99" s="18">
        <f t="shared" si="42"/>
        <v>-1640660</v>
      </c>
      <c r="J99" s="18">
        <f t="shared" si="42"/>
        <v>-19126947</v>
      </c>
      <c r="K99" s="18">
        <f t="shared" si="42"/>
        <v>-289580</v>
      </c>
      <c r="L99" s="18">
        <f t="shared" si="42"/>
        <v>-6979</v>
      </c>
      <c r="M99" s="18">
        <f t="shared" si="42"/>
        <v>-2625600</v>
      </c>
      <c r="N99" s="18">
        <f t="shared" si="42"/>
        <v>145396</v>
      </c>
      <c r="O99" s="18">
        <f t="shared" si="42"/>
        <v>-4685762</v>
      </c>
      <c r="P99" s="18">
        <f t="shared" si="42"/>
        <v>-5540635</v>
      </c>
      <c r="Q99" s="18">
        <f t="shared" si="42"/>
        <v>-2031801</v>
      </c>
      <c r="R99" s="18">
        <f t="shared" si="42"/>
        <v>-3740285</v>
      </c>
      <c r="S99" s="18">
        <f t="shared" si="42"/>
        <v>-1699575</v>
      </c>
      <c r="T99" s="21">
        <f t="shared" si="42"/>
        <v>29273305</v>
      </c>
      <c r="U99" s="18">
        <f t="shared" si="42"/>
        <v>-11533453</v>
      </c>
      <c r="V99" s="18">
        <f t="shared" si="42"/>
        <v>1405269</v>
      </c>
      <c r="W99" s="18">
        <f t="shared" si="42"/>
        <v>-3875312</v>
      </c>
      <c r="X99" s="18">
        <f t="shared" si="42"/>
        <v>-399066</v>
      </c>
      <c r="Y99" s="18">
        <f t="shared" si="42"/>
        <v>-3009418</v>
      </c>
      <c r="Z99" s="18">
        <f t="shared" si="42"/>
        <v>-644454</v>
      </c>
      <c r="AA99" s="18">
        <f t="shared" si="42"/>
        <v>0</v>
      </c>
      <c r="AB99" s="18">
        <f t="shared" si="42"/>
        <v>0</v>
      </c>
      <c r="AC99" s="18">
        <f t="shared" si="42"/>
        <v>-1622217</v>
      </c>
      <c r="AD99" s="18">
        <f t="shared" si="42"/>
        <v>0</v>
      </c>
      <c r="AE99" s="18">
        <f t="shared" si="42"/>
        <v>312272</v>
      </c>
      <c r="AF99" s="18">
        <f t="shared" si="42"/>
        <v>0</v>
      </c>
      <c r="AG99" s="18">
        <f t="shared" si="42"/>
        <v>0</v>
      </c>
      <c r="AH99" s="18">
        <f t="shared" si="42"/>
        <v>0</v>
      </c>
      <c r="AI99" s="18">
        <f t="shared" ref="AI99:BI99" si="43">SUM(AI92-AI98)</f>
        <v>-1379328</v>
      </c>
      <c r="AJ99" s="18">
        <f t="shared" si="43"/>
        <v>0</v>
      </c>
      <c r="AK99" s="18">
        <f t="shared" si="43"/>
        <v>-12309541</v>
      </c>
      <c r="AL99" s="18">
        <f t="shared" si="43"/>
        <v>-2276062</v>
      </c>
      <c r="AM99" s="18">
        <f t="shared" si="43"/>
        <v>0</v>
      </c>
      <c r="AN99" s="18">
        <f t="shared" si="43"/>
        <v>-1738899</v>
      </c>
      <c r="AO99" s="18">
        <f t="shared" si="43"/>
        <v>-4369878</v>
      </c>
      <c r="AP99" s="18">
        <f t="shared" si="43"/>
        <v>-114397</v>
      </c>
      <c r="AQ99" s="18">
        <f t="shared" si="43"/>
        <v>-4014722</v>
      </c>
      <c r="AR99" s="18">
        <f t="shared" si="43"/>
        <v>-1157814</v>
      </c>
      <c r="AS99" s="18">
        <f t="shared" si="43"/>
        <v>-290262</v>
      </c>
      <c r="AT99" s="18">
        <f t="shared" si="43"/>
        <v>-2620530</v>
      </c>
      <c r="AU99" s="18">
        <f t="shared" si="43"/>
        <v>-2935299</v>
      </c>
      <c r="AV99" s="18">
        <f t="shared" si="43"/>
        <v>1131767</v>
      </c>
      <c r="AW99" s="18">
        <f t="shared" si="43"/>
        <v>-340239</v>
      </c>
      <c r="AX99" s="18">
        <f t="shared" si="43"/>
        <v>-812018</v>
      </c>
      <c r="AY99" s="18">
        <f t="shared" si="43"/>
        <v>-7320696</v>
      </c>
      <c r="AZ99" s="18">
        <f t="shared" si="43"/>
        <v>-7642349</v>
      </c>
      <c r="BA99" s="18">
        <f t="shared" si="43"/>
        <v>-4550982</v>
      </c>
      <c r="BB99" s="18">
        <f t="shared" si="43"/>
        <v>-6878996</v>
      </c>
      <c r="BC99" s="18">
        <f t="shared" si="43"/>
        <v>-2883151</v>
      </c>
      <c r="BD99" s="18">
        <f t="shared" si="43"/>
        <v>189629</v>
      </c>
      <c r="BE99" s="18">
        <f t="shared" si="43"/>
        <v>-4253964</v>
      </c>
      <c r="BF99" s="18">
        <f t="shared" si="43"/>
        <v>0</v>
      </c>
      <c r="BG99" s="18">
        <f t="shared" si="43"/>
        <v>2184333</v>
      </c>
      <c r="BH99" s="18">
        <f t="shared" si="43"/>
        <v>386688</v>
      </c>
      <c r="BI99" s="18">
        <f t="shared" si="43"/>
        <v>-212241235</v>
      </c>
      <c r="BO99" t="s">
        <v>191</v>
      </c>
      <c r="BP99">
        <v>53560902</v>
      </c>
      <c r="BQ99">
        <v>16269750</v>
      </c>
      <c r="BR99">
        <v>37291152</v>
      </c>
      <c r="BS99">
        <v>7450002</v>
      </c>
      <c r="BT99">
        <v>29841150</v>
      </c>
      <c r="BU99">
        <v>5.2200000000000003E-2</v>
      </c>
      <c r="BV99">
        <v>1</v>
      </c>
      <c r="BW99">
        <v>15090</v>
      </c>
    </row>
    <row r="100" spans="2:75" ht="14.25" thickBot="1">
      <c r="B100" s="8" t="s">
        <v>100</v>
      </c>
      <c r="C100" s="16">
        <f>+C84-C68</f>
        <v>79045</v>
      </c>
      <c r="D100" s="16">
        <f t="shared" ref="D100:BH100" si="44">+D84-D68</f>
        <v>0</v>
      </c>
      <c r="E100" s="33">
        <f t="shared" si="44"/>
        <v>-3748854</v>
      </c>
      <c r="F100" s="33">
        <f t="shared" si="44"/>
        <v>-12544661</v>
      </c>
      <c r="G100" s="16">
        <f t="shared" si="44"/>
        <v>87008</v>
      </c>
      <c r="H100" s="16">
        <f t="shared" si="44"/>
        <v>13247</v>
      </c>
      <c r="I100" s="16">
        <f t="shared" si="44"/>
        <v>51524</v>
      </c>
      <c r="J100" s="16">
        <f t="shared" si="44"/>
        <v>-1176144</v>
      </c>
      <c r="K100" s="16">
        <f t="shared" si="44"/>
        <v>104591</v>
      </c>
      <c r="L100" s="16">
        <f t="shared" si="44"/>
        <v>-5029387</v>
      </c>
      <c r="M100" s="16">
        <f t="shared" si="44"/>
        <v>192942</v>
      </c>
      <c r="N100" s="16">
        <f t="shared" si="44"/>
        <v>106505</v>
      </c>
      <c r="O100" s="16">
        <f t="shared" si="44"/>
        <v>20564</v>
      </c>
      <c r="P100" s="16">
        <f t="shared" si="44"/>
        <v>39199</v>
      </c>
      <c r="Q100" s="16">
        <f t="shared" si="44"/>
        <v>-156828</v>
      </c>
      <c r="R100" s="16">
        <f t="shared" si="44"/>
        <v>111591</v>
      </c>
      <c r="S100" s="16">
        <f t="shared" si="44"/>
        <v>35751</v>
      </c>
      <c r="T100" s="33">
        <f t="shared" si="44"/>
        <v>49516</v>
      </c>
      <c r="U100" s="16">
        <f t="shared" si="44"/>
        <v>-52421</v>
      </c>
      <c r="V100" s="16">
        <f t="shared" si="44"/>
        <v>61188</v>
      </c>
      <c r="W100" s="16">
        <f t="shared" si="44"/>
        <v>4507</v>
      </c>
      <c r="X100" s="16">
        <f t="shared" si="44"/>
        <v>57046</v>
      </c>
      <c r="Y100" s="16">
        <f t="shared" si="44"/>
        <v>53252</v>
      </c>
      <c r="Z100" s="16">
        <f t="shared" si="44"/>
        <v>103762</v>
      </c>
      <c r="AA100" s="16">
        <f t="shared" si="44"/>
        <v>0</v>
      </c>
      <c r="AB100" s="16">
        <f t="shared" si="44"/>
        <v>0</v>
      </c>
      <c r="AC100" s="16">
        <f t="shared" si="44"/>
        <v>6046</v>
      </c>
      <c r="AD100" s="16">
        <f t="shared" si="44"/>
        <v>0</v>
      </c>
      <c r="AE100" s="16">
        <f t="shared" si="44"/>
        <v>12026</v>
      </c>
      <c r="AF100" s="16">
        <f t="shared" si="44"/>
        <v>0</v>
      </c>
      <c r="AG100" s="16">
        <f t="shared" si="44"/>
        <v>0</v>
      </c>
      <c r="AH100" s="16">
        <f t="shared" si="44"/>
        <v>0</v>
      </c>
      <c r="AI100" s="16">
        <f t="shared" si="44"/>
        <v>34014</v>
      </c>
      <c r="AJ100" s="16">
        <f t="shared" si="44"/>
        <v>0</v>
      </c>
      <c r="AK100" s="16">
        <f t="shared" si="44"/>
        <v>27361</v>
      </c>
      <c r="AL100" s="16">
        <f t="shared" si="44"/>
        <v>72612</v>
      </c>
      <c r="AM100" s="16">
        <f t="shared" si="44"/>
        <v>0</v>
      </c>
      <c r="AN100" s="16">
        <f t="shared" si="44"/>
        <v>36</v>
      </c>
      <c r="AO100" s="16">
        <f t="shared" si="44"/>
        <v>18997</v>
      </c>
      <c r="AP100" s="16">
        <f t="shared" si="44"/>
        <v>36031</v>
      </c>
      <c r="AQ100" s="16">
        <f t="shared" si="44"/>
        <v>93216</v>
      </c>
      <c r="AR100" s="16">
        <f t="shared" si="44"/>
        <v>16278</v>
      </c>
      <c r="AS100" s="16">
        <f t="shared" si="44"/>
        <v>28744</v>
      </c>
      <c r="AT100" s="16">
        <f t="shared" si="44"/>
        <v>15014</v>
      </c>
      <c r="AU100" s="16">
        <f t="shared" si="44"/>
        <v>10345</v>
      </c>
      <c r="AV100" s="16">
        <f t="shared" si="44"/>
        <v>39127</v>
      </c>
      <c r="AW100" s="16">
        <f t="shared" si="44"/>
        <v>58077</v>
      </c>
      <c r="AX100" s="16">
        <f t="shared" si="44"/>
        <v>24715</v>
      </c>
      <c r="AY100" s="16">
        <f t="shared" si="44"/>
        <v>295390</v>
      </c>
      <c r="AZ100" s="16">
        <f t="shared" si="44"/>
        <v>27175</v>
      </c>
      <c r="BA100" s="16">
        <f t="shared" si="44"/>
        <v>12691</v>
      </c>
      <c r="BB100" s="16">
        <f t="shared" si="44"/>
        <v>372305</v>
      </c>
      <c r="BC100" s="16">
        <f t="shared" si="44"/>
        <v>63038</v>
      </c>
      <c r="BD100" s="16">
        <f t="shared" si="44"/>
        <v>21540</v>
      </c>
      <c r="BE100" s="16">
        <f t="shared" si="44"/>
        <v>35359</v>
      </c>
      <c r="BF100" s="16">
        <f t="shared" si="44"/>
        <v>0</v>
      </c>
      <c r="BG100" s="16">
        <f t="shared" si="44"/>
        <v>8345</v>
      </c>
      <c r="BH100" s="16">
        <f t="shared" si="44"/>
        <v>39978</v>
      </c>
      <c r="BI100" s="16">
        <f>SUM(C100:BH100)</f>
        <v>-20168597</v>
      </c>
      <c r="BO100" t="s">
        <v>192</v>
      </c>
      <c r="BP100">
        <v>1504749345</v>
      </c>
      <c r="BQ100">
        <v>408778239</v>
      </c>
      <c r="BR100">
        <v>1095971106</v>
      </c>
      <c r="BS100">
        <v>209205576</v>
      </c>
      <c r="BT100">
        <v>886765530</v>
      </c>
      <c r="BU100">
        <v>4.6238118682896179E-2</v>
      </c>
      <c r="BV100">
        <v>0.92210305446219643</v>
      </c>
      <c r="BW100">
        <v>17112</v>
      </c>
    </row>
    <row r="101" spans="2:75" ht="14.25" thickBot="1">
      <c r="B101" s="51" t="s">
        <v>101</v>
      </c>
      <c r="C101" s="55">
        <f t="shared" ref="C101:AH101" si="45">SUM(C99-C100)</f>
        <v>-1175349</v>
      </c>
      <c r="D101" s="55">
        <f t="shared" si="45"/>
        <v>0</v>
      </c>
      <c r="E101" s="56">
        <f t="shared" si="45"/>
        <v>-23092019</v>
      </c>
      <c r="F101" s="56">
        <f t="shared" si="45"/>
        <v>-77448208</v>
      </c>
      <c r="G101" s="55">
        <f t="shared" si="45"/>
        <v>1933151</v>
      </c>
      <c r="H101" s="55">
        <f t="shared" si="45"/>
        <v>-1012383</v>
      </c>
      <c r="I101" s="55">
        <f t="shared" si="45"/>
        <v>-1692184</v>
      </c>
      <c r="J101" s="55">
        <f t="shared" si="45"/>
        <v>-17950803</v>
      </c>
      <c r="K101" s="55">
        <f t="shared" si="45"/>
        <v>-394171</v>
      </c>
      <c r="L101" s="55">
        <f t="shared" si="45"/>
        <v>5022408</v>
      </c>
      <c r="M101" s="55">
        <f t="shared" si="45"/>
        <v>-2818542</v>
      </c>
      <c r="N101" s="55">
        <f t="shared" si="45"/>
        <v>38891</v>
      </c>
      <c r="O101" s="55">
        <f t="shared" si="45"/>
        <v>-4706326</v>
      </c>
      <c r="P101" s="55">
        <f t="shared" si="45"/>
        <v>-5579834</v>
      </c>
      <c r="Q101" s="55">
        <f t="shared" si="45"/>
        <v>-1874973</v>
      </c>
      <c r="R101" s="55">
        <f t="shared" si="45"/>
        <v>-3851876</v>
      </c>
      <c r="S101" s="55">
        <f t="shared" si="45"/>
        <v>-1735326</v>
      </c>
      <c r="T101" s="56">
        <f t="shared" si="45"/>
        <v>29223789</v>
      </c>
      <c r="U101" s="55">
        <f t="shared" si="45"/>
        <v>-11481032</v>
      </c>
      <c r="V101" s="55">
        <f t="shared" si="45"/>
        <v>1344081</v>
      </c>
      <c r="W101" s="55">
        <f t="shared" si="45"/>
        <v>-3879819</v>
      </c>
      <c r="X101" s="55">
        <f t="shared" si="45"/>
        <v>-456112</v>
      </c>
      <c r="Y101" s="55">
        <f t="shared" si="45"/>
        <v>-3062670</v>
      </c>
      <c r="Z101" s="55">
        <f t="shared" si="45"/>
        <v>-748216</v>
      </c>
      <c r="AA101" s="55">
        <f t="shared" si="45"/>
        <v>0</v>
      </c>
      <c r="AB101" s="55">
        <f t="shared" si="45"/>
        <v>0</v>
      </c>
      <c r="AC101" s="55">
        <f t="shared" si="45"/>
        <v>-1628263</v>
      </c>
      <c r="AD101" s="55">
        <f t="shared" si="45"/>
        <v>0</v>
      </c>
      <c r="AE101" s="55">
        <f t="shared" si="45"/>
        <v>300246</v>
      </c>
      <c r="AF101" s="55">
        <f t="shared" si="45"/>
        <v>0</v>
      </c>
      <c r="AG101" s="55">
        <f t="shared" si="45"/>
        <v>0</v>
      </c>
      <c r="AH101" s="55">
        <f t="shared" si="45"/>
        <v>0</v>
      </c>
      <c r="AI101" s="55">
        <f t="shared" ref="AI101:BI101" si="46">SUM(AI99-AI100)</f>
        <v>-1413342</v>
      </c>
      <c r="AJ101" s="55">
        <f t="shared" si="46"/>
        <v>0</v>
      </c>
      <c r="AK101" s="55">
        <f t="shared" si="46"/>
        <v>-12336902</v>
      </c>
      <c r="AL101" s="55">
        <f t="shared" si="46"/>
        <v>-2348674</v>
      </c>
      <c r="AM101" s="55">
        <f t="shared" si="46"/>
        <v>0</v>
      </c>
      <c r="AN101" s="55">
        <f t="shared" si="46"/>
        <v>-1738935</v>
      </c>
      <c r="AO101" s="55">
        <f t="shared" si="46"/>
        <v>-4388875</v>
      </c>
      <c r="AP101" s="55">
        <f t="shared" si="46"/>
        <v>-150428</v>
      </c>
      <c r="AQ101" s="55">
        <f t="shared" si="46"/>
        <v>-4107938</v>
      </c>
      <c r="AR101" s="55">
        <f t="shared" si="46"/>
        <v>-1174092</v>
      </c>
      <c r="AS101" s="55">
        <f t="shared" si="46"/>
        <v>-319006</v>
      </c>
      <c r="AT101" s="55">
        <f t="shared" si="46"/>
        <v>-2635544</v>
      </c>
      <c r="AU101" s="55">
        <f t="shared" si="46"/>
        <v>-2945644</v>
      </c>
      <c r="AV101" s="55">
        <f t="shared" si="46"/>
        <v>1092640</v>
      </c>
      <c r="AW101" s="55">
        <f t="shared" si="46"/>
        <v>-398316</v>
      </c>
      <c r="AX101" s="55">
        <f t="shared" si="46"/>
        <v>-836733</v>
      </c>
      <c r="AY101" s="55">
        <f t="shared" si="46"/>
        <v>-7616086</v>
      </c>
      <c r="AZ101" s="55">
        <f t="shared" si="46"/>
        <v>-7669524</v>
      </c>
      <c r="BA101" s="55">
        <f t="shared" si="46"/>
        <v>-4563673</v>
      </c>
      <c r="BB101" s="55">
        <f t="shared" si="46"/>
        <v>-7251301</v>
      </c>
      <c r="BC101" s="55">
        <f t="shared" si="46"/>
        <v>-2946189</v>
      </c>
      <c r="BD101" s="55">
        <f t="shared" si="46"/>
        <v>168089</v>
      </c>
      <c r="BE101" s="55">
        <f t="shared" si="46"/>
        <v>-4289323</v>
      </c>
      <c r="BF101" s="55">
        <f t="shared" si="46"/>
        <v>0</v>
      </c>
      <c r="BG101" s="55">
        <f t="shared" si="46"/>
        <v>2175988</v>
      </c>
      <c r="BH101" s="55">
        <f t="shared" si="46"/>
        <v>346710</v>
      </c>
      <c r="BI101" s="57">
        <f t="shared" si="46"/>
        <v>-192072638</v>
      </c>
      <c r="BN101" t="s">
        <v>193</v>
      </c>
      <c r="BO101" t="s">
        <v>194</v>
      </c>
      <c r="BP101">
        <v>17280000</v>
      </c>
      <c r="BQ101">
        <v>4120092</v>
      </c>
      <c r="BR101">
        <v>13159908</v>
      </c>
      <c r="BS101">
        <v>2599998</v>
      </c>
      <c r="BT101">
        <v>10559910</v>
      </c>
      <c r="BU101">
        <v>6.1400000000000003E-2</v>
      </c>
      <c r="BV101">
        <v>1</v>
      </c>
      <c r="BW101">
        <v>13142</v>
      </c>
    </row>
    <row r="102" spans="2:75">
      <c r="BO102" t="s">
        <v>195</v>
      </c>
      <c r="BP102">
        <v>18977864</v>
      </c>
      <c r="BQ102">
        <v>4741398</v>
      </c>
      <c r="BR102">
        <v>14236466</v>
      </c>
      <c r="BS102">
        <v>3000000</v>
      </c>
      <c r="BT102">
        <v>11236466</v>
      </c>
      <c r="BU102">
        <v>4.3299999999999998E-2</v>
      </c>
      <c r="BV102">
        <v>0.86643474634352702</v>
      </c>
      <c r="BW102">
        <v>14089</v>
      </c>
    </row>
    <row r="103" spans="2:75">
      <c r="C103" s="1">
        <f>SUM(C92-C98-C100-C101)</f>
        <v>0</v>
      </c>
      <c r="D103" s="1">
        <f t="shared" ref="D103:Z103" si="47">SUM(D92-D98-D100-D101)</f>
        <v>0</v>
      </c>
      <c r="E103" s="1">
        <f t="shared" si="47"/>
        <v>0</v>
      </c>
      <c r="F103" s="1">
        <f t="shared" si="47"/>
        <v>0</v>
      </c>
      <c r="G103" s="1">
        <f t="shared" si="47"/>
        <v>0</v>
      </c>
      <c r="H103" s="1">
        <f t="shared" si="47"/>
        <v>0</v>
      </c>
      <c r="I103" s="1">
        <f t="shared" si="47"/>
        <v>0</v>
      </c>
      <c r="J103" s="1">
        <f t="shared" si="47"/>
        <v>0</v>
      </c>
      <c r="K103" s="1">
        <f t="shared" si="47"/>
        <v>0</v>
      </c>
      <c r="L103" s="1">
        <f t="shared" si="47"/>
        <v>0</v>
      </c>
      <c r="M103" s="1">
        <f t="shared" si="47"/>
        <v>0</v>
      </c>
      <c r="N103" s="1">
        <f t="shared" si="47"/>
        <v>0</v>
      </c>
      <c r="O103" s="1">
        <f t="shared" si="47"/>
        <v>0</v>
      </c>
      <c r="P103" s="1">
        <f t="shared" si="47"/>
        <v>0</v>
      </c>
      <c r="Q103" s="1">
        <f t="shared" si="47"/>
        <v>0</v>
      </c>
      <c r="R103" s="1">
        <f t="shared" si="47"/>
        <v>0</v>
      </c>
      <c r="S103" s="1">
        <f t="shared" si="47"/>
        <v>0</v>
      </c>
      <c r="T103" s="1">
        <f t="shared" si="47"/>
        <v>0</v>
      </c>
      <c r="U103" s="1">
        <f t="shared" si="47"/>
        <v>0</v>
      </c>
      <c r="V103" s="1">
        <f t="shared" si="47"/>
        <v>0</v>
      </c>
      <c r="W103" s="1">
        <f t="shared" si="47"/>
        <v>0</v>
      </c>
      <c r="X103" s="1">
        <f t="shared" si="47"/>
        <v>0</v>
      </c>
      <c r="Y103" s="1">
        <f t="shared" si="47"/>
        <v>0</v>
      </c>
      <c r="Z103" s="1">
        <f t="shared" si="47"/>
        <v>0</v>
      </c>
      <c r="BI103" s="1">
        <f>SUM(BI85-BI69-BI101)</f>
        <v>0</v>
      </c>
      <c r="BO103" t="s">
        <v>196</v>
      </c>
      <c r="BP103">
        <v>23317200</v>
      </c>
      <c r="BQ103">
        <v>4604580</v>
      </c>
      <c r="BR103">
        <v>18712620</v>
      </c>
      <c r="BS103">
        <v>3750000</v>
      </c>
      <c r="BT103">
        <v>14962620</v>
      </c>
      <c r="BU103">
        <v>5.7700000000000001E-2</v>
      </c>
      <c r="BV103">
        <v>1</v>
      </c>
      <c r="BW103">
        <v>10694</v>
      </c>
    </row>
    <row r="104" spans="2:75">
      <c r="BO104" t="s">
        <v>197</v>
      </c>
      <c r="BP104">
        <v>106311509</v>
      </c>
      <c r="BQ104">
        <v>17116839</v>
      </c>
      <c r="BR104">
        <v>89194670</v>
      </c>
      <c r="BS104">
        <v>22249998</v>
      </c>
      <c r="BT104">
        <v>66944672</v>
      </c>
      <c r="BU104">
        <v>4.9599999999999998E-2</v>
      </c>
      <c r="BV104">
        <v>0.85233950504976352</v>
      </c>
      <c r="BW104">
        <v>11563</v>
      </c>
    </row>
    <row r="105" spans="2:75">
      <c r="BO105" t="s">
        <v>198</v>
      </c>
      <c r="BP105">
        <v>43725754</v>
      </c>
      <c r="BQ105">
        <v>7351500</v>
      </c>
      <c r="BR105">
        <v>36374254</v>
      </c>
      <c r="BS105">
        <v>7350000</v>
      </c>
      <c r="BT105">
        <v>29024254</v>
      </c>
      <c r="BU105">
        <v>4.6800000000000001E-2</v>
      </c>
      <c r="BV105">
        <v>0.81185363009410982</v>
      </c>
      <c r="BW105">
        <v>14544</v>
      </c>
    </row>
    <row r="106" spans="2:75">
      <c r="BO106" t="s">
        <v>199</v>
      </c>
      <c r="BP106">
        <v>26270073</v>
      </c>
      <c r="BQ106">
        <v>6655827</v>
      </c>
      <c r="BR106">
        <v>19614246</v>
      </c>
      <c r="BS106">
        <v>5050002</v>
      </c>
      <c r="BT106">
        <v>14564244</v>
      </c>
      <c r="BU106">
        <v>2.87E-2</v>
      </c>
      <c r="BV106">
        <v>0.65863087512431817</v>
      </c>
      <c r="BW106">
        <v>16215</v>
      </c>
    </row>
    <row r="107" spans="2:75">
      <c r="BO107" t="s">
        <v>200</v>
      </c>
      <c r="BP107">
        <v>24637135</v>
      </c>
      <c r="BQ107">
        <v>5757802</v>
      </c>
      <c r="BR107">
        <v>18879333</v>
      </c>
      <c r="BS107">
        <v>8749998</v>
      </c>
      <c r="BT107">
        <v>10129335</v>
      </c>
      <c r="BU107">
        <v>0.03</v>
      </c>
      <c r="BV107">
        <v>0.63706961751298452</v>
      </c>
      <c r="BW107">
        <v>17934</v>
      </c>
    </row>
    <row r="108" spans="2:75" ht="13.5" customHeight="1">
      <c r="BO108" t="s">
        <v>201</v>
      </c>
      <c r="BP108">
        <v>22389000</v>
      </c>
      <c r="BQ108">
        <v>4242780</v>
      </c>
      <c r="BR108">
        <v>18146220</v>
      </c>
      <c r="BS108">
        <v>4900002</v>
      </c>
      <c r="BT108">
        <v>13246218</v>
      </c>
      <c r="BU108">
        <v>3.6400000000000002E-2</v>
      </c>
      <c r="BV108">
        <v>0.76089968217749171</v>
      </c>
      <c r="BW108">
        <v>12765</v>
      </c>
    </row>
    <row r="109" spans="2:75">
      <c r="BO109" t="s">
        <v>202</v>
      </c>
      <c r="BP109">
        <v>29593484</v>
      </c>
      <c r="BQ109">
        <v>6556856</v>
      </c>
      <c r="BR109">
        <v>23036628</v>
      </c>
      <c r="BS109">
        <v>10800000</v>
      </c>
      <c r="BT109">
        <v>12236628</v>
      </c>
      <c r="BU109">
        <v>4.2000000000000003E-2</v>
      </c>
      <c r="BV109">
        <v>0.76089968217749171</v>
      </c>
      <c r="BW109">
        <v>13506</v>
      </c>
    </row>
    <row r="110" spans="2:75">
      <c r="BO110" t="s">
        <v>203</v>
      </c>
      <c r="BP110">
        <v>34718482</v>
      </c>
      <c r="BQ110">
        <v>6589095</v>
      </c>
      <c r="BR110">
        <v>28129387</v>
      </c>
      <c r="BS110">
        <v>11500002</v>
      </c>
      <c r="BT110">
        <v>16629385</v>
      </c>
      <c r="BU110">
        <v>4.6600000000000003E-2</v>
      </c>
      <c r="BV110">
        <v>0.84347809123657569</v>
      </c>
      <c r="BW110">
        <v>13128</v>
      </c>
    </row>
    <row r="111" spans="2:75">
      <c r="BO111" t="s">
        <v>204</v>
      </c>
      <c r="BP111">
        <v>23331784</v>
      </c>
      <c r="BQ111">
        <v>4888554</v>
      </c>
      <c r="BR111">
        <v>18443230</v>
      </c>
      <c r="BS111">
        <v>6750000</v>
      </c>
      <c r="BT111">
        <v>11693230</v>
      </c>
      <c r="BU111">
        <v>5.3600000000000002E-2</v>
      </c>
      <c r="BV111">
        <v>0.94243442309315018</v>
      </c>
      <c r="BW111">
        <v>12947</v>
      </c>
    </row>
    <row r="112" spans="2:75">
      <c r="BO112" t="s">
        <v>205</v>
      </c>
      <c r="BP112">
        <v>105087985</v>
      </c>
      <c r="BQ112">
        <v>18663010</v>
      </c>
      <c r="BR112">
        <v>86424975</v>
      </c>
      <c r="BS112">
        <v>24000000</v>
      </c>
      <c r="BT112">
        <v>62424975</v>
      </c>
      <c r="BU112">
        <v>4.2999999999999997E-2</v>
      </c>
      <c r="BV112">
        <v>0.82417405853672099</v>
      </c>
      <c r="BW112">
        <v>14397.833333333334</v>
      </c>
    </row>
    <row r="113" spans="66:75">
      <c r="BO113" t="s">
        <v>206</v>
      </c>
      <c r="BP113">
        <v>26490051</v>
      </c>
      <c r="BQ113">
        <v>5687624</v>
      </c>
      <c r="BR113">
        <v>20802427</v>
      </c>
      <c r="BS113">
        <v>5250000</v>
      </c>
      <c r="BT113">
        <v>15552427</v>
      </c>
      <c r="BU113">
        <v>3.9E-2</v>
      </c>
      <c r="BV113">
        <v>0.78746249448296324</v>
      </c>
      <c r="BW113">
        <v>14588</v>
      </c>
    </row>
    <row r="114" spans="66:75">
      <c r="BO114" t="s">
        <v>207</v>
      </c>
      <c r="BP114">
        <v>29573688</v>
      </c>
      <c r="BQ114">
        <v>7007193</v>
      </c>
      <c r="BR114">
        <v>22566495</v>
      </c>
      <c r="BS114">
        <v>4875000</v>
      </c>
      <c r="BT114">
        <v>17691495</v>
      </c>
      <c r="BU114">
        <v>4.0099999999999997E-2</v>
      </c>
      <c r="BV114">
        <v>0.8133226549899143</v>
      </c>
      <c r="BW114">
        <v>13728</v>
      </c>
    </row>
    <row r="115" spans="66:75">
      <c r="BO115" t="s">
        <v>208</v>
      </c>
      <c r="BP115">
        <v>30930304</v>
      </c>
      <c r="BQ115">
        <v>5125396</v>
      </c>
      <c r="BR115">
        <v>25804908</v>
      </c>
      <c r="BS115">
        <v>5749998</v>
      </c>
      <c r="BT115">
        <v>20054910</v>
      </c>
      <c r="BU115">
        <v>5.45E-2</v>
      </c>
      <c r="BV115">
        <v>0.91712036610662728</v>
      </c>
      <c r="BW115">
        <v>12131</v>
      </c>
    </row>
    <row r="116" spans="66:75">
      <c r="BO116" t="s">
        <v>209</v>
      </c>
      <c r="BP116">
        <v>30142871</v>
      </c>
      <c r="BQ116">
        <v>5052937</v>
      </c>
      <c r="BR116">
        <v>25089934</v>
      </c>
      <c r="BS116">
        <v>5299998</v>
      </c>
      <c r="BT116">
        <v>19789936</v>
      </c>
      <c r="BU116">
        <v>4.5699999999999998E-2</v>
      </c>
      <c r="BV116">
        <v>0.91917998552708979</v>
      </c>
      <c r="BW116">
        <v>12408</v>
      </c>
    </row>
    <row r="117" spans="66:75">
      <c r="BO117" t="s">
        <v>210</v>
      </c>
      <c r="BP117">
        <v>92566408</v>
      </c>
      <c r="BQ117">
        <v>15797213</v>
      </c>
      <c r="BR117">
        <v>76769195</v>
      </c>
      <c r="BS117">
        <v>27900000</v>
      </c>
      <c r="BT117">
        <v>48869195</v>
      </c>
      <c r="BU117">
        <v>2.5899999999999999E-2</v>
      </c>
      <c r="BV117">
        <v>0.65317363679303275</v>
      </c>
      <c r="BW117">
        <v>13523</v>
      </c>
    </row>
    <row r="118" spans="66:75">
      <c r="BO118" t="s">
        <v>211</v>
      </c>
      <c r="BP118">
        <v>69079884</v>
      </c>
      <c r="BQ118">
        <v>11238254</v>
      </c>
      <c r="BR118">
        <v>57841630</v>
      </c>
      <c r="BS118">
        <v>20599998</v>
      </c>
      <c r="BT118">
        <v>37241632</v>
      </c>
      <c r="BU118">
        <v>3.4599999999999999E-2</v>
      </c>
      <c r="BV118">
        <v>0.80576641644343894</v>
      </c>
      <c r="BW118">
        <v>10456</v>
      </c>
    </row>
    <row r="119" spans="66:75">
      <c r="BO119" t="s">
        <v>212</v>
      </c>
      <c r="BP119">
        <v>21437673</v>
      </c>
      <c r="BQ119">
        <v>5811685</v>
      </c>
      <c r="BR119">
        <v>15625988</v>
      </c>
      <c r="BS119">
        <v>6199998</v>
      </c>
      <c r="BT119">
        <v>9425990</v>
      </c>
      <c r="BU119">
        <v>1.9099999999999999E-2</v>
      </c>
      <c r="BV119">
        <v>0.58071436305874691</v>
      </c>
      <c r="BW119">
        <v>13954</v>
      </c>
    </row>
    <row r="120" spans="66:75">
      <c r="BO120" t="s">
        <v>213</v>
      </c>
      <c r="BP120">
        <v>115021305</v>
      </c>
      <c r="BQ120">
        <v>43946450</v>
      </c>
      <c r="BR120">
        <v>71074855</v>
      </c>
      <c r="BS120">
        <v>45850002</v>
      </c>
      <c r="BT120">
        <v>25224853</v>
      </c>
      <c r="BU120">
        <v>3.1699999999999999E-2</v>
      </c>
      <c r="BV120">
        <v>0.80824628936051612</v>
      </c>
      <c r="BW120">
        <v>5504</v>
      </c>
    </row>
    <row r="121" spans="66:75">
      <c r="BO121" t="s">
        <v>214</v>
      </c>
      <c r="BP121">
        <v>51495863</v>
      </c>
      <c r="BQ121">
        <v>10340446</v>
      </c>
      <c r="BR121">
        <v>41155417</v>
      </c>
      <c r="BS121">
        <v>12300000</v>
      </c>
      <c r="BT121">
        <v>28855417</v>
      </c>
      <c r="BU121">
        <v>3.5099999999999999E-2</v>
      </c>
      <c r="BV121">
        <v>0.8744230735714037</v>
      </c>
      <c r="BW121">
        <v>10766</v>
      </c>
    </row>
    <row r="122" spans="66:75">
      <c r="BO122" t="s">
        <v>215</v>
      </c>
      <c r="BP122">
        <v>38734982</v>
      </c>
      <c r="BQ122">
        <v>7795271</v>
      </c>
      <c r="BR122">
        <v>30939711</v>
      </c>
      <c r="BS122">
        <v>11400000</v>
      </c>
      <c r="BT122">
        <v>19539711</v>
      </c>
      <c r="BU122">
        <v>3.8100000000000002E-2</v>
      </c>
      <c r="BV122">
        <v>0.80968962544539613</v>
      </c>
      <c r="BW122">
        <v>8832</v>
      </c>
    </row>
    <row r="123" spans="66:75">
      <c r="BO123" t="s">
        <v>216</v>
      </c>
      <c r="BP123">
        <v>27534773</v>
      </c>
      <c r="BQ123">
        <v>5353144</v>
      </c>
      <c r="BR123">
        <v>22181629</v>
      </c>
      <c r="BS123">
        <v>6499998</v>
      </c>
      <c r="BT123">
        <v>15681631</v>
      </c>
      <c r="BU123">
        <v>2.7E-2</v>
      </c>
      <c r="BV123">
        <v>0.74254431686055533</v>
      </c>
      <c r="BW123">
        <v>12031</v>
      </c>
    </row>
    <row r="124" spans="66:75">
      <c r="BO124" t="s">
        <v>217</v>
      </c>
      <c r="BP124">
        <v>40638794</v>
      </c>
      <c r="BQ124">
        <v>7676324</v>
      </c>
      <c r="BR124">
        <v>32962470</v>
      </c>
      <c r="BS124">
        <v>5899998</v>
      </c>
      <c r="BT124">
        <v>27062472</v>
      </c>
      <c r="BU124">
        <v>6.3E-2</v>
      </c>
      <c r="BV124">
        <v>0.99999999999999911</v>
      </c>
      <c r="BW124">
        <v>14449</v>
      </c>
    </row>
    <row r="125" spans="66:75">
      <c r="BO125" t="s">
        <v>218</v>
      </c>
      <c r="BP125">
        <v>26144528</v>
      </c>
      <c r="BQ125">
        <v>10194088</v>
      </c>
      <c r="BR125">
        <v>15950440</v>
      </c>
      <c r="BS125">
        <v>8500002</v>
      </c>
      <c r="BT125">
        <v>7450438</v>
      </c>
      <c r="BU125">
        <v>3.5099999999999999E-2</v>
      </c>
      <c r="BV125">
        <v>0.78342886837756509</v>
      </c>
      <c r="BW125">
        <v>5927</v>
      </c>
    </row>
    <row r="126" spans="66:75">
      <c r="BO126" t="s">
        <v>192</v>
      </c>
      <c r="BP126">
        <v>1075431394</v>
      </c>
      <c r="BQ126">
        <v>232314358</v>
      </c>
      <c r="BR126">
        <v>843117036</v>
      </c>
      <c r="BS126">
        <v>277024992</v>
      </c>
      <c r="BT126">
        <v>566092044</v>
      </c>
      <c r="BU126">
        <v>3.7501491362527201E-2</v>
      </c>
      <c r="BV126">
        <v>0.806209381363309</v>
      </c>
      <c r="BW126">
        <v>10894</v>
      </c>
    </row>
    <row r="127" spans="66:75">
      <c r="BN127" t="s">
        <v>219</v>
      </c>
      <c r="BP127">
        <v>2580180739</v>
      </c>
      <c r="BQ127">
        <v>641092597</v>
      </c>
      <c r="BR127">
        <v>1939088142</v>
      </c>
      <c r="BS127">
        <v>486230568</v>
      </c>
      <c r="BT127">
        <v>1452857574</v>
      </c>
      <c r="BU127">
        <v>4.1985246835941223E-2</v>
      </c>
      <c r="BV127">
        <v>0.85336262949104014</v>
      </c>
      <c r="BW127">
        <v>13628</v>
      </c>
    </row>
    <row r="130" ht="13.5" customHeight="1"/>
  </sheetData>
  <mergeCells count="3">
    <mergeCell ref="C49:C50"/>
    <mergeCell ref="D49:F49"/>
    <mergeCell ref="G49:G50"/>
  </mergeCells>
  <phoneticPr fontId="3"/>
  <pageMargins left="0" right="0" top="0" bottom="0" header="0.51181102362204722" footer="0.51181102362204722"/>
  <pageSetup paperSize="9" orientation="landscape"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92"/>
  <sheetViews>
    <sheetView workbookViewId="0">
      <selection activeCell="F82" sqref="F82"/>
    </sheetView>
  </sheetViews>
  <sheetFormatPr defaultRowHeight="13.5"/>
  <cols>
    <col min="2" max="2" width="12.625" style="1" customWidth="1"/>
    <col min="3" max="3" width="11.375" style="75" customWidth="1"/>
    <col min="4" max="5" width="11.375" style="1" customWidth="1"/>
    <col min="6" max="6" width="11.375" style="75" customWidth="1"/>
    <col min="7" max="13" width="11.375" style="1" customWidth="1"/>
    <col min="14" max="14" width="11.375" style="75" customWidth="1"/>
    <col min="15" max="15" width="11.375" style="1" customWidth="1"/>
    <col min="16" max="16" width="11.375" style="75" customWidth="1"/>
  </cols>
  <sheetData>
    <row r="3" spans="2:16">
      <c r="C3" s="75" t="s">
        <v>119</v>
      </c>
      <c r="D3" s="1" t="s">
        <v>93</v>
      </c>
      <c r="E3" s="1" t="s">
        <v>108</v>
      </c>
      <c r="F3" s="75" t="s">
        <v>120</v>
      </c>
      <c r="G3" s="1" t="s">
        <v>110</v>
      </c>
      <c r="H3" s="1" t="s">
        <v>111</v>
      </c>
      <c r="I3" s="1" t="s">
        <v>112</v>
      </c>
      <c r="J3" s="1" t="s">
        <v>98</v>
      </c>
      <c r="K3" s="1" t="s">
        <v>113</v>
      </c>
      <c r="L3" s="1" t="s">
        <v>114</v>
      </c>
      <c r="M3" s="1" t="s">
        <v>116</v>
      </c>
      <c r="N3" s="75" t="s">
        <v>145</v>
      </c>
      <c r="O3" s="1" t="s">
        <v>115</v>
      </c>
      <c r="P3" s="75" t="s">
        <v>121</v>
      </c>
    </row>
    <row r="4" spans="2:16">
      <c r="B4" s="1" t="s">
        <v>37</v>
      </c>
      <c r="C4" s="75">
        <v>46049917</v>
      </c>
      <c r="D4" s="1">
        <v>42141458</v>
      </c>
      <c r="E4" s="1">
        <v>3908459</v>
      </c>
      <c r="F4" s="75">
        <v>19656094</v>
      </c>
      <c r="G4" s="1">
        <v>6284235</v>
      </c>
      <c r="H4" s="1">
        <v>5356827</v>
      </c>
      <c r="I4" s="1">
        <v>3209472</v>
      </c>
      <c r="J4" s="1">
        <v>2796023</v>
      </c>
      <c r="K4" s="1">
        <v>86011</v>
      </c>
      <c r="L4" s="1">
        <v>1025000</v>
      </c>
      <c r="M4" s="1">
        <v>898526</v>
      </c>
      <c r="N4" s="75">
        <v>26393823</v>
      </c>
      <c r="O4" s="1">
        <v>6738420</v>
      </c>
      <c r="P4" s="75">
        <v>19655403</v>
      </c>
    </row>
    <row r="5" spans="2:16">
      <c r="B5" s="1" t="s">
        <v>41</v>
      </c>
      <c r="C5" s="75">
        <v>51257592</v>
      </c>
      <c r="D5" s="1">
        <v>45366768</v>
      </c>
      <c r="E5" s="1">
        <v>5890824</v>
      </c>
      <c r="F5" s="75">
        <v>44934470</v>
      </c>
      <c r="G5" s="1">
        <v>6680796</v>
      </c>
      <c r="H5" s="1">
        <v>4841846</v>
      </c>
      <c r="I5" s="1">
        <v>5392082</v>
      </c>
      <c r="J5" s="1">
        <v>26880000</v>
      </c>
      <c r="K5" s="1">
        <v>65257</v>
      </c>
      <c r="L5" s="1">
        <v>690000</v>
      </c>
      <c r="M5" s="1">
        <v>384489</v>
      </c>
      <c r="N5" s="75">
        <v>6323122</v>
      </c>
      <c r="O5" s="1">
        <v>7855996</v>
      </c>
      <c r="P5" s="75">
        <v>-1532874</v>
      </c>
    </row>
    <row r="6" spans="2:16">
      <c r="B6" s="1" t="s">
        <v>42</v>
      </c>
      <c r="C6" s="75">
        <v>93864058</v>
      </c>
      <c r="D6" s="1">
        <v>82843908</v>
      </c>
      <c r="E6" s="1">
        <v>11020150</v>
      </c>
      <c r="F6" s="75">
        <v>29833863</v>
      </c>
      <c r="G6" s="1">
        <v>11400282</v>
      </c>
      <c r="H6" s="1">
        <v>5869916</v>
      </c>
      <c r="I6" s="1">
        <v>9216704</v>
      </c>
      <c r="J6" s="1">
        <v>1189327</v>
      </c>
      <c r="K6" s="1">
        <v>121781</v>
      </c>
      <c r="L6" s="1">
        <v>900000</v>
      </c>
      <c r="M6" s="1">
        <v>1135853</v>
      </c>
      <c r="N6" s="75">
        <v>64030195</v>
      </c>
      <c r="O6" s="1">
        <v>16105043</v>
      </c>
      <c r="P6" s="75">
        <v>47925152</v>
      </c>
    </row>
    <row r="7" spans="2:16">
      <c r="B7" s="1" t="s">
        <v>43</v>
      </c>
      <c r="C7" s="75">
        <v>51452514</v>
      </c>
      <c r="D7" s="1">
        <v>46117933</v>
      </c>
      <c r="E7" s="1">
        <v>5334581</v>
      </c>
      <c r="F7" s="75">
        <v>18160436</v>
      </c>
      <c r="G7" s="1">
        <v>5327671</v>
      </c>
      <c r="H7" s="1">
        <v>6563626</v>
      </c>
      <c r="I7" s="1">
        <v>4259949</v>
      </c>
      <c r="J7" s="1">
        <v>1120740</v>
      </c>
      <c r="K7" s="1">
        <v>60086</v>
      </c>
      <c r="L7" s="1">
        <v>750000</v>
      </c>
      <c r="M7" s="1">
        <v>78364</v>
      </c>
      <c r="N7" s="75">
        <v>33292078</v>
      </c>
      <c r="O7" s="1">
        <v>6554145</v>
      </c>
      <c r="P7" s="75">
        <v>26737933</v>
      </c>
    </row>
    <row r="8" spans="2:16">
      <c r="B8" s="1" t="s">
        <v>44</v>
      </c>
      <c r="C8" s="75">
        <v>82294798</v>
      </c>
      <c r="D8" s="1">
        <v>72873613</v>
      </c>
      <c r="E8" s="1">
        <v>9421185</v>
      </c>
      <c r="F8" s="75">
        <v>26439922</v>
      </c>
      <c r="G8" s="1">
        <v>5781446</v>
      </c>
      <c r="H8" s="1">
        <v>7195338</v>
      </c>
      <c r="I8" s="1">
        <v>6733259</v>
      </c>
      <c r="J8" s="1">
        <v>5099500</v>
      </c>
      <c r="K8" s="1">
        <v>91952</v>
      </c>
      <c r="L8" s="1">
        <v>1366114</v>
      </c>
      <c r="M8" s="1">
        <v>172313</v>
      </c>
      <c r="N8" s="75">
        <v>55854876</v>
      </c>
      <c r="O8" s="1">
        <v>6812946</v>
      </c>
      <c r="P8" s="75">
        <v>49041930</v>
      </c>
    </row>
    <row r="9" spans="2:16">
      <c r="B9" s="1" t="s">
        <v>45</v>
      </c>
      <c r="C9" s="75">
        <v>63214127</v>
      </c>
      <c r="D9" s="1">
        <v>53952546</v>
      </c>
      <c r="E9" s="1">
        <v>9261581</v>
      </c>
      <c r="F9" s="75">
        <v>19782912</v>
      </c>
      <c r="G9" s="1">
        <v>5161651</v>
      </c>
      <c r="H9" s="1">
        <v>2299944</v>
      </c>
      <c r="I9" s="1">
        <v>5683073</v>
      </c>
      <c r="J9" s="1">
        <v>855450</v>
      </c>
      <c r="K9" s="1">
        <v>73353</v>
      </c>
      <c r="L9" s="1">
        <v>699735</v>
      </c>
      <c r="M9" s="1">
        <v>5009706</v>
      </c>
      <c r="N9" s="75">
        <v>43431215</v>
      </c>
      <c r="O9" s="1">
        <v>6440713</v>
      </c>
      <c r="P9" s="75">
        <v>36990502</v>
      </c>
    </row>
    <row r="10" spans="2:16">
      <c r="B10" s="1" t="s">
        <v>46</v>
      </c>
      <c r="C10" s="75">
        <v>51527640</v>
      </c>
      <c r="D10" s="1">
        <v>47842080</v>
      </c>
      <c r="E10" s="1">
        <v>3685560</v>
      </c>
      <c r="F10" s="75">
        <v>19001371</v>
      </c>
      <c r="G10" s="1">
        <v>1865000</v>
      </c>
      <c r="H10" s="1">
        <v>4915974</v>
      </c>
      <c r="I10" s="1">
        <v>0</v>
      </c>
      <c r="J10" s="1">
        <v>12040000</v>
      </c>
      <c r="K10" s="1">
        <v>119033</v>
      </c>
      <c r="L10" s="1">
        <v>0</v>
      </c>
      <c r="M10" s="1">
        <v>61364</v>
      </c>
      <c r="N10" s="75">
        <v>32526269</v>
      </c>
      <c r="O10" s="1">
        <v>16915724</v>
      </c>
      <c r="P10" s="75">
        <v>15610545</v>
      </c>
    </row>
    <row r="11" spans="2:16">
      <c r="B11" s="1" t="s">
        <v>47</v>
      </c>
      <c r="C11" s="75">
        <v>52381598</v>
      </c>
      <c r="D11" s="1">
        <v>44977006</v>
      </c>
      <c r="E11" s="1">
        <v>7404592</v>
      </c>
      <c r="F11" s="75">
        <v>44170387</v>
      </c>
      <c r="G11" s="1">
        <v>7712597</v>
      </c>
      <c r="H11" s="1">
        <v>4886571</v>
      </c>
      <c r="I11" s="1">
        <v>4255099</v>
      </c>
      <c r="J11" s="1">
        <v>25668600</v>
      </c>
      <c r="K11" s="1">
        <v>97380</v>
      </c>
      <c r="L11" s="1">
        <v>1255805</v>
      </c>
      <c r="M11" s="1">
        <v>294335</v>
      </c>
      <c r="N11" s="75">
        <v>8211211</v>
      </c>
      <c r="O11" s="1">
        <v>11619701</v>
      </c>
      <c r="P11" s="75">
        <v>-3408490</v>
      </c>
    </row>
    <row r="12" spans="2:16">
      <c r="B12" s="1" t="s">
        <v>140</v>
      </c>
      <c r="C12" s="75">
        <v>73409036</v>
      </c>
      <c r="D12" s="1">
        <v>67042377</v>
      </c>
      <c r="E12" s="1">
        <v>6366659</v>
      </c>
      <c r="F12" s="75">
        <v>40267540</v>
      </c>
      <c r="G12" s="1">
        <v>7069171</v>
      </c>
      <c r="H12" s="1">
        <v>8237245</v>
      </c>
      <c r="I12" s="1">
        <v>5049331</v>
      </c>
      <c r="J12" s="1">
        <v>19519000</v>
      </c>
      <c r="K12" s="1">
        <v>102961</v>
      </c>
      <c r="L12" s="1">
        <v>0</v>
      </c>
      <c r="M12" s="1">
        <v>289832</v>
      </c>
      <c r="N12" s="75">
        <v>33141496</v>
      </c>
      <c r="O12" s="1">
        <v>8282418</v>
      </c>
      <c r="P12" s="75">
        <v>24859078</v>
      </c>
    </row>
    <row r="13" spans="2:16">
      <c r="B13" s="1" t="s">
        <v>50</v>
      </c>
      <c r="C13" s="75">
        <v>37638817</v>
      </c>
      <c r="D13" s="1">
        <v>31102329</v>
      </c>
      <c r="E13" s="1">
        <v>6536488</v>
      </c>
      <c r="F13" s="75">
        <v>9201383</v>
      </c>
      <c r="G13" s="1">
        <v>2815750</v>
      </c>
      <c r="H13" s="1">
        <v>2835000</v>
      </c>
      <c r="I13" s="1">
        <v>2948676</v>
      </c>
      <c r="J13" s="1">
        <v>507560</v>
      </c>
      <c r="K13" s="1">
        <v>37824</v>
      </c>
      <c r="L13" s="1">
        <v>0</v>
      </c>
      <c r="M13" s="1">
        <v>56573</v>
      </c>
      <c r="N13" s="75">
        <v>28437434</v>
      </c>
      <c r="O13" s="1">
        <v>4653981</v>
      </c>
      <c r="P13" s="75">
        <v>23783453</v>
      </c>
    </row>
    <row r="14" spans="2:16">
      <c r="B14" s="1" t="s">
        <v>141</v>
      </c>
      <c r="C14" s="75">
        <v>33531577</v>
      </c>
      <c r="D14" s="1">
        <v>33368677</v>
      </c>
      <c r="E14" s="1">
        <v>162900</v>
      </c>
      <c r="F14" s="75">
        <v>9295956</v>
      </c>
      <c r="G14" s="1">
        <v>5171060</v>
      </c>
      <c r="H14" s="1">
        <v>3607340</v>
      </c>
      <c r="I14" s="1">
        <v>168139</v>
      </c>
      <c r="J14" s="1">
        <v>0</v>
      </c>
      <c r="K14" s="1">
        <v>45185</v>
      </c>
      <c r="L14" s="1">
        <v>0</v>
      </c>
      <c r="M14" s="1">
        <v>304232</v>
      </c>
      <c r="N14" s="75">
        <v>24235621</v>
      </c>
      <c r="O14" s="1">
        <v>4103714</v>
      </c>
      <c r="P14" s="75">
        <v>20131907</v>
      </c>
    </row>
    <row r="15" spans="2:16">
      <c r="B15" s="1" t="s">
        <v>53</v>
      </c>
      <c r="C15" s="75">
        <v>83344193</v>
      </c>
      <c r="D15" s="1">
        <v>67920636</v>
      </c>
      <c r="E15" s="1">
        <v>15423557</v>
      </c>
      <c r="F15" s="75">
        <v>22709713</v>
      </c>
      <c r="G15" s="1">
        <v>6551530</v>
      </c>
      <c r="H15" s="1">
        <v>6985300</v>
      </c>
      <c r="I15" s="1">
        <v>7766636</v>
      </c>
      <c r="J15" s="1">
        <v>914500</v>
      </c>
      <c r="K15" s="1">
        <v>119179</v>
      </c>
      <c r="L15" s="1">
        <v>0</v>
      </c>
      <c r="M15" s="1">
        <v>372568</v>
      </c>
      <c r="N15" s="75">
        <v>60634480</v>
      </c>
      <c r="O15" s="1">
        <v>14854593</v>
      </c>
      <c r="P15" s="75">
        <v>45779887</v>
      </c>
    </row>
    <row r="16" spans="2:16">
      <c r="B16" s="1" t="s">
        <v>54</v>
      </c>
      <c r="C16" s="75">
        <v>39454153</v>
      </c>
      <c r="D16" s="1">
        <v>30069024</v>
      </c>
      <c r="E16" s="1">
        <v>9385129</v>
      </c>
      <c r="F16" s="75">
        <v>9289332</v>
      </c>
      <c r="G16" s="1">
        <v>2324286</v>
      </c>
      <c r="H16" s="1">
        <v>2150560</v>
      </c>
      <c r="I16" s="1">
        <v>2651676</v>
      </c>
      <c r="J16" s="1">
        <v>815500</v>
      </c>
      <c r="K16" s="1">
        <v>41965</v>
      </c>
      <c r="L16" s="1">
        <v>0</v>
      </c>
      <c r="M16" s="1">
        <v>1305345</v>
      </c>
      <c r="N16" s="75">
        <v>30164821</v>
      </c>
      <c r="O16" s="1">
        <v>8425352</v>
      </c>
      <c r="P16" s="75">
        <v>21739469</v>
      </c>
    </row>
    <row r="17" spans="2:16">
      <c r="B17" s="1" t="s">
        <v>142</v>
      </c>
      <c r="C17" s="75">
        <v>29016146</v>
      </c>
      <c r="D17" s="1">
        <v>26892995</v>
      </c>
      <c r="E17" s="1">
        <v>2123151</v>
      </c>
      <c r="F17" s="75">
        <v>17239852</v>
      </c>
      <c r="G17" s="1">
        <v>3101655</v>
      </c>
      <c r="H17" s="1">
        <v>2570255</v>
      </c>
      <c r="I17" s="1">
        <v>2308516</v>
      </c>
      <c r="J17" s="1">
        <v>9165200</v>
      </c>
      <c r="K17" s="1">
        <v>39362</v>
      </c>
      <c r="L17" s="1">
        <v>0</v>
      </c>
      <c r="M17" s="1">
        <v>54864</v>
      </c>
      <c r="N17" s="75">
        <v>11776294</v>
      </c>
      <c r="O17" s="1">
        <v>4015709</v>
      </c>
      <c r="P17" s="75">
        <v>7760585</v>
      </c>
    </row>
    <row r="18" spans="2:16">
      <c r="B18" s="1" t="s">
        <v>87</v>
      </c>
      <c r="C18" s="75">
        <v>112279594</v>
      </c>
      <c r="D18" s="1">
        <v>99829364</v>
      </c>
      <c r="E18" s="1">
        <v>12450230</v>
      </c>
      <c r="F18" s="75">
        <v>24177427</v>
      </c>
      <c r="G18" s="1">
        <v>7580065</v>
      </c>
      <c r="H18" s="1">
        <v>4678798</v>
      </c>
      <c r="I18" s="1">
        <v>5308159</v>
      </c>
      <c r="J18" s="1">
        <v>4945907</v>
      </c>
      <c r="K18" s="1">
        <v>44477</v>
      </c>
      <c r="L18" s="1">
        <v>1401250</v>
      </c>
      <c r="M18" s="1">
        <v>218771</v>
      </c>
      <c r="N18" s="75">
        <v>88102167</v>
      </c>
      <c r="O18" s="1">
        <v>8612934</v>
      </c>
      <c r="P18" s="75">
        <v>79489233</v>
      </c>
    </row>
    <row r="19" spans="2:16">
      <c r="B19" s="1" t="s">
        <v>90</v>
      </c>
      <c r="C19" s="75">
        <v>125208269</v>
      </c>
      <c r="D19" s="1">
        <v>120437928</v>
      </c>
      <c r="E19" s="1">
        <v>4770341</v>
      </c>
      <c r="F19" s="75">
        <v>33617830</v>
      </c>
      <c r="G19" s="1">
        <v>17766010</v>
      </c>
      <c r="H19" s="1">
        <v>7664678</v>
      </c>
      <c r="I19" s="1">
        <v>8060788</v>
      </c>
      <c r="J19" s="1">
        <v>0</v>
      </c>
      <c r="K19" s="1">
        <v>114990</v>
      </c>
      <c r="L19" s="1">
        <v>0</v>
      </c>
      <c r="M19" s="1">
        <v>11364</v>
      </c>
      <c r="N19" s="75">
        <v>91590439</v>
      </c>
      <c r="O19" s="1">
        <v>20015238</v>
      </c>
      <c r="P19" s="75">
        <v>71575201</v>
      </c>
    </row>
    <row r="20" spans="2:16">
      <c r="B20" s="1" t="s">
        <v>143</v>
      </c>
      <c r="C20" s="75">
        <v>13732522</v>
      </c>
      <c r="D20" s="1">
        <v>12222060</v>
      </c>
      <c r="E20" s="1">
        <v>1510462</v>
      </c>
      <c r="F20" s="75">
        <v>5371106</v>
      </c>
      <c r="G20" s="1">
        <v>891470</v>
      </c>
      <c r="H20" s="1">
        <v>773633</v>
      </c>
      <c r="I20" s="1">
        <v>1587051</v>
      </c>
      <c r="J20" s="1">
        <v>1702000</v>
      </c>
      <c r="K20" s="1">
        <v>14012</v>
      </c>
      <c r="L20" s="1">
        <v>391576</v>
      </c>
      <c r="M20" s="1">
        <v>11364</v>
      </c>
      <c r="N20" s="75">
        <v>8361416</v>
      </c>
      <c r="O20" s="1">
        <v>2281796</v>
      </c>
      <c r="P20" s="75">
        <v>6079620</v>
      </c>
    </row>
    <row r="21" spans="2:16">
      <c r="B21" s="1" t="s">
        <v>122</v>
      </c>
      <c r="C21" s="75">
        <v>37203383</v>
      </c>
      <c r="D21" s="1">
        <v>34372938</v>
      </c>
      <c r="E21" s="1">
        <v>2830445</v>
      </c>
      <c r="F21" s="75">
        <v>10884358</v>
      </c>
      <c r="G21" s="1">
        <v>2985958</v>
      </c>
      <c r="H21" s="1">
        <v>3638681</v>
      </c>
      <c r="I21" s="1">
        <v>1991935</v>
      </c>
      <c r="J21" s="1">
        <v>2103930</v>
      </c>
      <c r="K21" s="1">
        <v>46503</v>
      </c>
      <c r="L21" s="1">
        <v>0</v>
      </c>
      <c r="M21" s="1">
        <v>117351</v>
      </c>
      <c r="N21" s="75">
        <v>26319025</v>
      </c>
      <c r="O21" s="1">
        <v>3999995</v>
      </c>
      <c r="P21" s="75">
        <v>22319030</v>
      </c>
    </row>
    <row r="22" spans="2:16">
      <c r="B22" s="1" t="s">
        <v>123</v>
      </c>
      <c r="C22" s="75">
        <v>32586659</v>
      </c>
      <c r="D22" s="1">
        <v>25868504</v>
      </c>
      <c r="E22" s="1">
        <v>6718155</v>
      </c>
      <c r="F22" s="75">
        <v>21862644</v>
      </c>
      <c r="G22" s="1">
        <v>4228551</v>
      </c>
      <c r="H22" s="1">
        <v>2124000</v>
      </c>
      <c r="I22" s="1">
        <v>3367671</v>
      </c>
      <c r="J22" s="1">
        <v>11440865</v>
      </c>
      <c r="K22" s="1">
        <v>39636</v>
      </c>
      <c r="L22" s="1">
        <v>0</v>
      </c>
      <c r="M22" s="1">
        <v>661921</v>
      </c>
      <c r="N22" s="75">
        <v>10724015</v>
      </c>
      <c r="O22" s="1">
        <v>4777367</v>
      </c>
      <c r="P22" s="75">
        <v>5946648</v>
      </c>
    </row>
    <row r="23" spans="2:16">
      <c r="B23" s="1" t="s">
        <v>124</v>
      </c>
      <c r="C23" s="75">
        <v>53313210</v>
      </c>
      <c r="D23" s="1">
        <v>48520908</v>
      </c>
      <c r="E23" s="1">
        <v>4792302</v>
      </c>
      <c r="F23" s="75">
        <v>25143242</v>
      </c>
      <c r="G23" s="1">
        <v>5662224</v>
      </c>
      <c r="H23" s="1">
        <v>2452087</v>
      </c>
      <c r="I23" s="1">
        <v>2988652</v>
      </c>
      <c r="J23" s="1">
        <v>9827000</v>
      </c>
      <c r="K23" s="1">
        <v>64940</v>
      </c>
      <c r="L23" s="1">
        <v>0</v>
      </c>
      <c r="M23" s="1">
        <v>4148339</v>
      </c>
      <c r="N23" s="75">
        <v>28169968</v>
      </c>
      <c r="O23" s="1">
        <v>6307970</v>
      </c>
      <c r="P23" s="75">
        <v>21861998</v>
      </c>
    </row>
    <row r="24" spans="2:16">
      <c r="B24" s="1" t="s">
        <v>222</v>
      </c>
      <c r="C24" s="75">
        <v>210065207</v>
      </c>
      <c r="D24" s="1">
        <v>200809320</v>
      </c>
      <c r="E24" s="1">
        <v>9255887</v>
      </c>
      <c r="F24" s="75">
        <v>30212742</v>
      </c>
      <c r="G24" s="1">
        <v>9267162</v>
      </c>
      <c r="H24" s="1">
        <v>8839031</v>
      </c>
      <c r="I24" s="1">
        <v>9256478</v>
      </c>
      <c r="J24" s="1">
        <v>1304000</v>
      </c>
      <c r="K24" s="1">
        <v>154948</v>
      </c>
      <c r="L24" s="1">
        <v>1148760</v>
      </c>
      <c r="M24" s="1">
        <v>242363</v>
      </c>
      <c r="N24" s="75">
        <v>179852465</v>
      </c>
      <c r="O24" s="1">
        <v>11626676</v>
      </c>
      <c r="P24" s="75">
        <v>168225789</v>
      </c>
    </row>
    <row r="25" spans="2:16">
      <c r="B25" s="1" t="s">
        <v>277</v>
      </c>
      <c r="C25" s="75">
        <v>163965008</v>
      </c>
      <c r="D25" s="1">
        <v>126452458</v>
      </c>
      <c r="E25" s="1">
        <v>37512550</v>
      </c>
      <c r="F25" s="75">
        <v>35575648</v>
      </c>
      <c r="G25" s="1">
        <v>18321809</v>
      </c>
      <c r="H25" s="1">
        <v>0</v>
      </c>
      <c r="I25" s="1">
        <v>14852042</v>
      </c>
      <c r="J25" s="1">
        <v>1101800</v>
      </c>
      <c r="K25" s="1">
        <v>294491</v>
      </c>
      <c r="L25" s="1">
        <v>441025</v>
      </c>
      <c r="M25" s="1">
        <v>564481</v>
      </c>
      <c r="N25" s="75">
        <v>128389360</v>
      </c>
      <c r="O25" s="1">
        <v>28431110</v>
      </c>
      <c r="P25" s="75">
        <v>99958250</v>
      </c>
    </row>
    <row r="26" spans="2:16">
      <c r="B26" s="1" t="s">
        <v>58</v>
      </c>
      <c r="C26" s="75">
        <v>17280000</v>
      </c>
      <c r="D26" s="1">
        <v>17280000</v>
      </c>
      <c r="E26" s="1">
        <v>0</v>
      </c>
      <c r="F26" s="75">
        <v>4528348</v>
      </c>
      <c r="G26" s="1">
        <v>1485980</v>
      </c>
      <c r="H26" s="1">
        <v>734376</v>
      </c>
      <c r="I26" s="1">
        <v>202675</v>
      </c>
      <c r="J26" s="1">
        <v>1055000</v>
      </c>
      <c r="K26" s="1">
        <v>20154</v>
      </c>
      <c r="L26" s="1">
        <v>777644</v>
      </c>
      <c r="M26" s="1">
        <v>252519</v>
      </c>
      <c r="N26" s="75">
        <v>12751652</v>
      </c>
      <c r="O26" s="1">
        <v>2747119</v>
      </c>
      <c r="P26" s="75">
        <v>10004533</v>
      </c>
    </row>
    <row r="27" spans="2:16">
      <c r="B27" s="1" t="s">
        <v>60</v>
      </c>
      <c r="C27" s="75">
        <v>19783743</v>
      </c>
      <c r="D27" s="1">
        <v>19603198</v>
      </c>
      <c r="E27" s="1">
        <v>180545</v>
      </c>
      <c r="F27" s="75">
        <v>4317429</v>
      </c>
      <c r="G27" s="1">
        <v>1977270</v>
      </c>
      <c r="H27" s="1">
        <v>996435</v>
      </c>
      <c r="I27" s="1">
        <v>275231</v>
      </c>
      <c r="J27" s="1">
        <v>333377</v>
      </c>
      <c r="K27" s="1">
        <v>22421</v>
      </c>
      <c r="L27" s="1">
        <v>603526</v>
      </c>
      <c r="M27" s="1">
        <v>109169</v>
      </c>
      <c r="N27" s="75">
        <v>15466314</v>
      </c>
      <c r="O27" s="1">
        <v>3288467</v>
      </c>
      <c r="P27" s="75">
        <v>12177847</v>
      </c>
    </row>
    <row r="28" spans="2:16">
      <c r="B28" s="1" t="s">
        <v>64</v>
      </c>
      <c r="C28" s="75">
        <v>23929070</v>
      </c>
      <c r="D28" s="1">
        <v>22502075</v>
      </c>
      <c r="E28" s="1">
        <v>1426995</v>
      </c>
      <c r="F28" s="75">
        <v>8192261</v>
      </c>
      <c r="G28" s="1">
        <v>2435082</v>
      </c>
      <c r="H28" s="1">
        <v>1255268</v>
      </c>
      <c r="I28" s="1">
        <v>292985</v>
      </c>
      <c r="J28" s="1">
        <v>2665285</v>
      </c>
      <c r="K28" s="1">
        <v>29166</v>
      </c>
      <c r="L28" s="1">
        <v>803526</v>
      </c>
      <c r="M28" s="1">
        <v>710949</v>
      </c>
      <c r="N28" s="75">
        <v>15736809</v>
      </c>
      <c r="O28" s="1">
        <v>4115360</v>
      </c>
      <c r="P28" s="75">
        <v>11621449</v>
      </c>
    </row>
    <row r="29" spans="2:16">
      <c r="B29" s="1" t="s">
        <v>66</v>
      </c>
      <c r="C29" s="75">
        <v>115849394</v>
      </c>
      <c r="D29" s="1">
        <v>105805265</v>
      </c>
      <c r="E29" s="1">
        <v>10044129</v>
      </c>
      <c r="F29" s="75">
        <v>22662287</v>
      </c>
      <c r="G29" s="1">
        <v>8219903</v>
      </c>
      <c r="H29" s="1">
        <v>6543303</v>
      </c>
      <c r="I29" s="1">
        <v>1246299</v>
      </c>
      <c r="J29" s="1">
        <v>4693552</v>
      </c>
      <c r="K29" s="1">
        <v>172913</v>
      </c>
      <c r="L29" s="1">
        <v>879407</v>
      </c>
      <c r="M29" s="1">
        <v>906910</v>
      </c>
      <c r="N29" s="75">
        <v>93187107</v>
      </c>
      <c r="O29" s="1">
        <v>22472002</v>
      </c>
      <c r="P29" s="75">
        <v>70715105</v>
      </c>
    </row>
    <row r="30" spans="2:16">
      <c r="B30" s="1" t="s">
        <v>67</v>
      </c>
      <c r="C30" s="75">
        <v>44836299</v>
      </c>
      <c r="D30" s="1">
        <v>42746443</v>
      </c>
      <c r="E30" s="1">
        <v>2089856</v>
      </c>
      <c r="F30" s="75">
        <v>11531911</v>
      </c>
      <c r="G30" s="1">
        <v>5871767</v>
      </c>
      <c r="H30" s="1">
        <v>2519027</v>
      </c>
      <c r="I30" s="1">
        <v>440337</v>
      </c>
      <c r="J30" s="1">
        <v>1461433</v>
      </c>
      <c r="K30" s="1">
        <v>56059</v>
      </c>
      <c r="L30" s="1">
        <v>855289</v>
      </c>
      <c r="M30" s="1">
        <v>327999</v>
      </c>
      <c r="N30" s="75">
        <v>33304388</v>
      </c>
      <c r="O30" s="1">
        <v>7425480</v>
      </c>
      <c r="P30" s="75">
        <v>25878908</v>
      </c>
    </row>
    <row r="31" spans="2:16">
      <c r="B31" s="1" t="s">
        <v>69</v>
      </c>
      <c r="C31" s="75">
        <v>35396583</v>
      </c>
      <c r="D31" s="1">
        <v>34296348</v>
      </c>
      <c r="E31" s="1">
        <v>1100235</v>
      </c>
      <c r="F31" s="75">
        <v>8214601</v>
      </c>
      <c r="G31" s="1">
        <v>3803115</v>
      </c>
      <c r="H31" s="1">
        <v>1943343</v>
      </c>
      <c r="I31" s="1">
        <v>418080</v>
      </c>
      <c r="J31" s="1">
        <v>1180876</v>
      </c>
      <c r="K31" s="1">
        <v>39566</v>
      </c>
      <c r="L31" s="1">
        <v>631250</v>
      </c>
      <c r="M31" s="1">
        <v>198371</v>
      </c>
      <c r="N31" s="75">
        <v>27181982</v>
      </c>
      <c r="O31" s="1">
        <v>5328401</v>
      </c>
      <c r="P31" s="75">
        <v>21853581</v>
      </c>
    </row>
    <row r="32" spans="2:16">
      <c r="B32" s="1" t="s">
        <v>70</v>
      </c>
      <c r="C32" s="75">
        <v>32150161</v>
      </c>
      <c r="D32" s="1">
        <v>30116480</v>
      </c>
      <c r="E32" s="1">
        <v>2033681</v>
      </c>
      <c r="F32" s="75">
        <v>6390878</v>
      </c>
      <c r="G32" s="1">
        <v>2965596</v>
      </c>
      <c r="H32" s="1">
        <v>1885771</v>
      </c>
      <c r="I32" s="1">
        <v>322225</v>
      </c>
      <c r="J32" s="1">
        <v>374879</v>
      </c>
      <c r="K32" s="1">
        <v>40583</v>
      </c>
      <c r="L32" s="1">
        <v>629407</v>
      </c>
      <c r="M32" s="1">
        <v>172417</v>
      </c>
      <c r="N32" s="75">
        <v>25759283</v>
      </c>
      <c r="O32" s="1">
        <v>8753050</v>
      </c>
      <c r="P32" s="75">
        <v>17006233</v>
      </c>
    </row>
    <row r="33" spans="2:16">
      <c r="B33" s="1" t="s">
        <v>71</v>
      </c>
      <c r="C33" s="75">
        <v>25341908</v>
      </c>
      <c r="D33" s="1">
        <v>24546410</v>
      </c>
      <c r="E33" s="1">
        <v>795498</v>
      </c>
      <c r="F33" s="75">
        <v>6736560</v>
      </c>
      <c r="G33" s="1">
        <v>2918942</v>
      </c>
      <c r="H33" s="1">
        <v>1366492</v>
      </c>
      <c r="I33" s="1">
        <v>404080</v>
      </c>
      <c r="J33" s="1">
        <v>1130225</v>
      </c>
      <c r="K33" s="1">
        <v>37941</v>
      </c>
      <c r="L33" s="1">
        <v>748760</v>
      </c>
      <c r="M33" s="1">
        <v>130120</v>
      </c>
      <c r="N33" s="75">
        <v>18605348</v>
      </c>
      <c r="O33" s="1">
        <v>5125327</v>
      </c>
      <c r="P33" s="75">
        <v>13480021</v>
      </c>
    </row>
    <row r="34" spans="2:16">
      <c r="B34" s="1" t="s">
        <v>72</v>
      </c>
      <c r="C34" s="75">
        <v>34455660</v>
      </c>
      <c r="D34" s="1">
        <v>32861658</v>
      </c>
      <c r="E34" s="1">
        <v>1594002</v>
      </c>
      <c r="F34" s="75">
        <v>7005455</v>
      </c>
      <c r="G34" s="1">
        <v>3428349</v>
      </c>
      <c r="H34" s="1">
        <v>1514832</v>
      </c>
      <c r="I34" s="1">
        <v>311789</v>
      </c>
      <c r="J34" s="1">
        <v>992204</v>
      </c>
      <c r="K34" s="1">
        <v>44865</v>
      </c>
      <c r="L34" s="1">
        <v>574545</v>
      </c>
      <c r="M34" s="1">
        <v>138871</v>
      </c>
      <c r="N34" s="75">
        <v>27450205</v>
      </c>
      <c r="O34" s="1">
        <v>10846557</v>
      </c>
      <c r="P34" s="75">
        <v>16603648</v>
      </c>
    </row>
    <row r="35" spans="2:16">
      <c r="B35" s="1" t="s">
        <v>73</v>
      </c>
      <c r="C35" s="75">
        <v>39786808</v>
      </c>
      <c r="D35" s="1">
        <v>37754808</v>
      </c>
      <c r="E35" s="1">
        <v>2032000</v>
      </c>
      <c r="F35" s="75">
        <v>9267994</v>
      </c>
      <c r="G35" s="1">
        <v>4957568</v>
      </c>
      <c r="H35" s="1">
        <v>2022051</v>
      </c>
      <c r="I35" s="1">
        <v>492329</v>
      </c>
      <c r="J35" s="1">
        <v>688288</v>
      </c>
      <c r="K35" s="1">
        <v>59127</v>
      </c>
      <c r="L35" s="1">
        <v>792000</v>
      </c>
      <c r="M35" s="1">
        <v>256631</v>
      </c>
      <c r="N35" s="75">
        <v>30518814</v>
      </c>
      <c r="O35" s="1">
        <v>11803277</v>
      </c>
      <c r="P35" s="75">
        <v>18715537</v>
      </c>
    </row>
    <row r="36" spans="2:16">
      <c r="B36" s="1" t="s">
        <v>74</v>
      </c>
      <c r="C36" s="75">
        <v>24245324</v>
      </c>
      <c r="D36" s="1">
        <v>23226324</v>
      </c>
      <c r="E36" s="1">
        <v>1019000</v>
      </c>
      <c r="F36" s="75">
        <v>7696031</v>
      </c>
      <c r="G36" s="1">
        <v>2498398</v>
      </c>
      <c r="H36" s="1">
        <v>1215348</v>
      </c>
      <c r="I36" s="1">
        <v>251175</v>
      </c>
      <c r="J36" s="1">
        <v>2951560</v>
      </c>
      <c r="K36" s="1">
        <v>34792</v>
      </c>
      <c r="L36" s="1">
        <v>659487</v>
      </c>
      <c r="M36" s="1">
        <v>85271</v>
      </c>
      <c r="N36" s="75">
        <v>16549293</v>
      </c>
      <c r="O36" s="1">
        <v>6831048</v>
      </c>
      <c r="P36" s="75">
        <v>9718245</v>
      </c>
    </row>
    <row r="37" spans="2:16">
      <c r="B37" s="1" t="s">
        <v>75</v>
      </c>
      <c r="C37" s="75">
        <v>111015619</v>
      </c>
      <c r="D37" s="1">
        <v>103460850</v>
      </c>
      <c r="E37" s="1">
        <v>7554769</v>
      </c>
      <c r="F37" s="75">
        <v>22445439</v>
      </c>
      <c r="G37" s="1">
        <v>13386419</v>
      </c>
      <c r="H37" s="1">
        <v>5606719</v>
      </c>
      <c r="I37" s="1">
        <v>874703</v>
      </c>
      <c r="J37" s="1">
        <v>2283476</v>
      </c>
      <c r="K37" s="1">
        <v>164605</v>
      </c>
      <c r="L37" s="1">
        <v>0</v>
      </c>
      <c r="M37" s="1">
        <v>129517</v>
      </c>
      <c r="N37" s="75">
        <v>88570180</v>
      </c>
      <c r="O37" s="1">
        <v>22892568</v>
      </c>
      <c r="P37" s="75">
        <v>65677612</v>
      </c>
    </row>
    <row r="38" spans="2:16">
      <c r="B38" s="1" t="s">
        <v>76</v>
      </c>
      <c r="C38" s="75">
        <v>27828707</v>
      </c>
      <c r="D38" s="1">
        <v>27146133</v>
      </c>
      <c r="E38" s="1">
        <v>682574</v>
      </c>
      <c r="F38" s="75">
        <v>5957952</v>
      </c>
      <c r="G38" s="1">
        <v>3329377</v>
      </c>
      <c r="H38" s="1">
        <v>1496800</v>
      </c>
      <c r="I38" s="1">
        <v>296617</v>
      </c>
      <c r="J38" s="1">
        <v>446000</v>
      </c>
      <c r="K38" s="1">
        <v>40041</v>
      </c>
      <c r="L38" s="1">
        <v>0</v>
      </c>
      <c r="M38" s="1">
        <v>349117</v>
      </c>
      <c r="N38" s="75">
        <v>21870755</v>
      </c>
      <c r="O38" s="1">
        <v>5270036</v>
      </c>
      <c r="P38" s="75">
        <v>16600719</v>
      </c>
    </row>
    <row r="39" spans="2:16">
      <c r="B39" s="1" t="s">
        <v>77</v>
      </c>
      <c r="C39" s="75">
        <v>32185889</v>
      </c>
      <c r="D39" s="1">
        <v>31773031</v>
      </c>
      <c r="E39" s="1">
        <v>412858</v>
      </c>
      <c r="F39" s="75">
        <v>6616944</v>
      </c>
      <c r="G39" s="1">
        <v>2791071</v>
      </c>
      <c r="H39" s="1">
        <v>1528644</v>
      </c>
      <c r="I39" s="1">
        <v>572855</v>
      </c>
      <c r="J39" s="1">
        <v>429460</v>
      </c>
      <c r="K39" s="1">
        <v>44951</v>
      </c>
      <c r="L39" s="1">
        <v>952537</v>
      </c>
      <c r="M39" s="1">
        <v>297426</v>
      </c>
      <c r="N39" s="75">
        <v>25568945</v>
      </c>
      <c r="O39" s="1">
        <v>4971978</v>
      </c>
      <c r="P39" s="75">
        <v>20596967</v>
      </c>
    </row>
    <row r="40" spans="2:16">
      <c r="B40" s="1" t="s">
        <v>78</v>
      </c>
      <c r="C40" s="75">
        <v>29776042</v>
      </c>
      <c r="D40" s="1">
        <v>27556985</v>
      </c>
      <c r="E40" s="1">
        <v>2219057</v>
      </c>
      <c r="F40" s="75">
        <v>8146690</v>
      </c>
      <c r="G40" s="1">
        <v>3842975</v>
      </c>
      <c r="H40" s="1">
        <v>1771000</v>
      </c>
      <c r="I40" s="1">
        <v>397494</v>
      </c>
      <c r="J40" s="1">
        <v>1925150</v>
      </c>
      <c r="K40" s="1">
        <v>51200</v>
      </c>
      <c r="L40" s="1">
        <v>0</v>
      </c>
      <c r="M40" s="1">
        <v>158871</v>
      </c>
      <c r="N40" s="75">
        <v>21629352</v>
      </c>
      <c r="O40" s="1">
        <v>5768319</v>
      </c>
      <c r="P40" s="75">
        <v>15861033</v>
      </c>
    </row>
    <row r="41" spans="2:16">
      <c r="B41" s="1" t="s">
        <v>79</v>
      </c>
      <c r="C41" s="75">
        <v>30649052</v>
      </c>
      <c r="D41" s="1">
        <v>29636636</v>
      </c>
      <c r="E41" s="1">
        <v>1012416</v>
      </c>
      <c r="F41" s="75">
        <v>7661382</v>
      </c>
      <c r="G41" s="1">
        <v>4226734</v>
      </c>
      <c r="H41" s="1">
        <v>1423800</v>
      </c>
      <c r="I41" s="1">
        <v>373378</v>
      </c>
      <c r="J41" s="1">
        <v>1513942</v>
      </c>
      <c r="K41" s="1">
        <v>45193</v>
      </c>
      <c r="L41" s="1">
        <v>0</v>
      </c>
      <c r="M41" s="1">
        <v>78335</v>
      </c>
      <c r="N41" s="75">
        <v>22987670</v>
      </c>
      <c r="O41" s="1">
        <v>5420829</v>
      </c>
      <c r="P41" s="75">
        <v>17566841</v>
      </c>
    </row>
    <row r="42" spans="2:16">
      <c r="B42" s="1" t="s">
        <v>80</v>
      </c>
      <c r="C42" s="75">
        <v>119248485</v>
      </c>
      <c r="D42" s="1">
        <v>114762215</v>
      </c>
      <c r="E42" s="1">
        <v>4486270</v>
      </c>
      <c r="F42" s="75">
        <v>23951706</v>
      </c>
      <c r="G42" s="1">
        <v>9098881</v>
      </c>
      <c r="H42" s="1">
        <v>6313912</v>
      </c>
      <c r="I42" s="1">
        <v>1084078</v>
      </c>
      <c r="J42" s="1">
        <v>5095398</v>
      </c>
      <c r="K42" s="1">
        <v>177768</v>
      </c>
      <c r="L42" s="1">
        <v>1750211</v>
      </c>
      <c r="M42" s="1">
        <v>431458</v>
      </c>
      <c r="N42" s="75">
        <v>95296779</v>
      </c>
      <c r="O42" s="1">
        <v>28122231</v>
      </c>
      <c r="P42" s="75">
        <v>67174548</v>
      </c>
    </row>
    <row r="43" spans="2:16">
      <c r="B43" s="1" t="s">
        <v>81</v>
      </c>
      <c r="C43" s="75">
        <v>83756017</v>
      </c>
      <c r="D43" s="1">
        <v>75835232</v>
      </c>
      <c r="E43" s="1">
        <v>7920785</v>
      </c>
      <c r="F43" s="75">
        <v>16075676</v>
      </c>
      <c r="G43" s="1">
        <v>8240902</v>
      </c>
      <c r="H43" s="1">
        <v>4814026</v>
      </c>
      <c r="I43" s="1">
        <v>419147</v>
      </c>
      <c r="J43" s="1">
        <v>1232451</v>
      </c>
      <c r="K43" s="1">
        <v>136929</v>
      </c>
      <c r="L43" s="1">
        <v>0</v>
      </c>
      <c r="M43" s="1">
        <v>1232221</v>
      </c>
      <c r="N43" s="75">
        <v>67680341</v>
      </c>
      <c r="O43" s="1">
        <v>20613565</v>
      </c>
      <c r="P43" s="75">
        <v>47066776</v>
      </c>
    </row>
    <row r="44" spans="2:16">
      <c r="B44" s="1" t="s">
        <v>84</v>
      </c>
      <c r="C44" s="75">
        <v>52067771</v>
      </c>
      <c r="D44" s="1">
        <v>49251100</v>
      </c>
      <c r="E44" s="1">
        <v>2816671</v>
      </c>
      <c r="F44" s="75">
        <v>14631531</v>
      </c>
      <c r="G44" s="1">
        <v>5095298</v>
      </c>
      <c r="H44" s="1">
        <v>3610596</v>
      </c>
      <c r="I44" s="1">
        <v>706277</v>
      </c>
      <c r="J44" s="1">
        <v>4136397</v>
      </c>
      <c r="K44" s="1">
        <v>100973</v>
      </c>
      <c r="L44" s="1">
        <v>0</v>
      </c>
      <c r="M44" s="1">
        <v>981990</v>
      </c>
      <c r="N44" s="75">
        <v>37436240</v>
      </c>
      <c r="O44" s="1">
        <v>12641308</v>
      </c>
      <c r="P44" s="75">
        <v>24794932</v>
      </c>
    </row>
    <row r="45" spans="2:16">
      <c r="B45" s="1" t="s">
        <v>85</v>
      </c>
      <c r="C45" s="75">
        <v>40271016</v>
      </c>
      <c r="D45" s="1">
        <v>36661676</v>
      </c>
      <c r="E45" s="1">
        <v>3609340</v>
      </c>
      <c r="F45" s="75">
        <v>9167939</v>
      </c>
      <c r="G45" s="1">
        <v>2554316</v>
      </c>
      <c r="H45" s="1">
        <v>3122700</v>
      </c>
      <c r="I45" s="1">
        <v>590237</v>
      </c>
      <c r="J45" s="1">
        <v>2294985</v>
      </c>
      <c r="K45" s="1">
        <v>89701</v>
      </c>
      <c r="L45" s="1">
        <v>0</v>
      </c>
      <c r="M45" s="1">
        <v>516000</v>
      </c>
      <c r="N45" s="75">
        <v>31103077</v>
      </c>
      <c r="O45" s="1">
        <v>11233570</v>
      </c>
      <c r="P45" s="75">
        <v>19869507</v>
      </c>
    </row>
    <row r="46" spans="2:16">
      <c r="B46" s="1" t="s">
        <v>86</v>
      </c>
      <c r="C46" s="75">
        <v>36453285</v>
      </c>
      <c r="D46" s="1">
        <v>33646141</v>
      </c>
      <c r="E46" s="1">
        <v>2807144</v>
      </c>
      <c r="F46" s="75">
        <v>8025791</v>
      </c>
      <c r="G46" s="1">
        <v>3728870</v>
      </c>
      <c r="H46" s="1">
        <v>1914400</v>
      </c>
      <c r="I46" s="1">
        <v>286923</v>
      </c>
      <c r="J46" s="1">
        <v>734560</v>
      </c>
      <c r="K46" s="1">
        <v>50215</v>
      </c>
      <c r="L46" s="1">
        <v>1061884</v>
      </c>
      <c r="M46" s="1">
        <v>248939</v>
      </c>
      <c r="N46" s="75">
        <v>28427494</v>
      </c>
      <c r="O46" s="1">
        <v>6646740</v>
      </c>
      <c r="P46" s="75">
        <v>21780754</v>
      </c>
    </row>
    <row r="47" spans="2:16">
      <c r="B47" s="1" t="s">
        <v>125</v>
      </c>
      <c r="C47" s="75">
        <v>32440983</v>
      </c>
      <c r="D47" s="1">
        <v>32400000</v>
      </c>
      <c r="E47" s="1">
        <v>40983</v>
      </c>
      <c r="F47" s="75">
        <v>5133598</v>
      </c>
      <c r="G47" s="1">
        <v>2193276</v>
      </c>
      <c r="H47" s="1">
        <v>1773100</v>
      </c>
      <c r="I47" s="1">
        <v>536635</v>
      </c>
      <c r="J47" s="1">
        <v>152000</v>
      </c>
      <c r="K47" s="1">
        <v>51086</v>
      </c>
      <c r="L47" s="1">
        <v>0</v>
      </c>
      <c r="M47" s="1">
        <v>427501</v>
      </c>
      <c r="N47" s="75">
        <v>27307385</v>
      </c>
      <c r="O47" s="1">
        <v>5985585</v>
      </c>
      <c r="P47" s="75">
        <v>21321800</v>
      </c>
    </row>
    <row r="48" spans="2:16">
      <c r="B48" s="1" t="s">
        <v>132</v>
      </c>
      <c r="C48" s="75">
        <v>31164253</v>
      </c>
      <c r="D48" s="1">
        <v>29220128</v>
      </c>
      <c r="E48" s="1">
        <v>1944125</v>
      </c>
      <c r="F48" s="75">
        <v>11294965</v>
      </c>
      <c r="G48" s="1">
        <v>3698259</v>
      </c>
      <c r="H48" s="1">
        <v>2408000</v>
      </c>
      <c r="I48" s="1">
        <v>516360</v>
      </c>
      <c r="J48" s="1">
        <v>3997805</v>
      </c>
      <c r="K48" s="1">
        <v>77501</v>
      </c>
      <c r="L48" s="1">
        <v>0</v>
      </c>
      <c r="M48" s="1">
        <v>597040</v>
      </c>
      <c r="N48" s="75">
        <v>19869288</v>
      </c>
      <c r="O48" s="1">
        <v>7751831</v>
      </c>
      <c r="P48" s="75">
        <v>12117457</v>
      </c>
    </row>
    <row r="49" spans="2:16">
      <c r="B49" s="1" t="s">
        <v>224</v>
      </c>
      <c r="C49" s="75">
        <v>24036630</v>
      </c>
      <c r="D49" s="1">
        <v>22455245</v>
      </c>
      <c r="E49" s="1">
        <v>1581385</v>
      </c>
      <c r="F49" s="75">
        <v>7881173</v>
      </c>
      <c r="G49" s="1">
        <v>3169989</v>
      </c>
      <c r="H49" s="1">
        <v>1559046</v>
      </c>
      <c r="I49" s="1">
        <v>636176</v>
      </c>
      <c r="J49" s="1">
        <v>1194392</v>
      </c>
      <c r="K49" s="1">
        <v>43090</v>
      </c>
      <c r="L49" s="1">
        <v>500002</v>
      </c>
      <c r="M49" s="1">
        <v>778478</v>
      </c>
      <c r="N49" s="75">
        <v>16155457</v>
      </c>
      <c r="O49" s="1">
        <v>4900788</v>
      </c>
      <c r="P49" s="75">
        <v>11254669</v>
      </c>
    </row>
    <row r="50" spans="2:16">
      <c r="B50" s="1" t="s">
        <v>225</v>
      </c>
      <c r="C50" s="75">
        <v>37270541</v>
      </c>
      <c r="D50" s="1">
        <v>35958186</v>
      </c>
      <c r="E50" s="1">
        <v>1312355</v>
      </c>
      <c r="F50" s="75">
        <v>8296052</v>
      </c>
      <c r="G50" s="1">
        <v>3489684</v>
      </c>
      <c r="H50" s="1">
        <v>2188838</v>
      </c>
      <c r="I50" s="1">
        <v>521636</v>
      </c>
      <c r="J50" s="1">
        <v>1062230</v>
      </c>
      <c r="K50" s="1">
        <v>51791</v>
      </c>
      <c r="L50" s="1">
        <v>500002</v>
      </c>
      <c r="M50" s="1">
        <v>481871</v>
      </c>
      <c r="N50" s="75">
        <v>28974489</v>
      </c>
      <c r="O50" s="1">
        <v>6571997</v>
      </c>
      <c r="P50" s="75">
        <v>22402492</v>
      </c>
    </row>
    <row r="51" spans="2:16">
      <c r="B51" s="1" t="s">
        <v>226</v>
      </c>
      <c r="C51" s="75">
        <v>22342668</v>
      </c>
      <c r="D51" s="1">
        <v>21746834</v>
      </c>
      <c r="E51" s="1">
        <v>595834</v>
      </c>
      <c r="F51" s="75">
        <v>6636197</v>
      </c>
      <c r="G51" s="1">
        <v>3672055</v>
      </c>
      <c r="H51" s="1">
        <v>1361014</v>
      </c>
      <c r="I51" s="1">
        <v>7727</v>
      </c>
      <c r="J51" s="1">
        <v>797807</v>
      </c>
      <c r="K51" s="1">
        <v>36921</v>
      </c>
      <c r="L51" s="1">
        <v>500002</v>
      </c>
      <c r="M51" s="1">
        <v>260671</v>
      </c>
      <c r="N51" s="75">
        <v>15706471</v>
      </c>
      <c r="O51" s="1">
        <v>4594840</v>
      </c>
      <c r="P51" s="75">
        <v>11111631</v>
      </c>
    </row>
    <row r="52" spans="2:16">
      <c r="B52" s="1" t="s">
        <v>227</v>
      </c>
      <c r="C52" s="75">
        <v>25561900</v>
      </c>
      <c r="D52" s="1">
        <v>25278900</v>
      </c>
      <c r="E52" s="1">
        <v>283000</v>
      </c>
      <c r="F52" s="75">
        <v>6038777</v>
      </c>
      <c r="G52" s="1">
        <v>3424659</v>
      </c>
      <c r="H52" s="1">
        <v>1415049</v>
      </c>
      <c r="I52" s="1">
        <v>3439</v>
      </c>
      <c r="J52" s="1">
        <v>533848</v>
      </c>
      <c r="K52" s="1">
        <v>102909</v>
      </c>
      <c r="L52" s="1">
        <v>500002</v>
      </c>
      <c r="M52" s="1">
        <v>58871</v>
      </c>
      <c r="N52" s="75">
        <v>19523123</v>
      </c>
      <c r="O52" s="1">
        <v>3204930</v>
      </c>
      <c r="P52" s="75">
        <v>16318193</v>
      </c>
    </row>
    <row r="53" spans="2:16">
      <c r="B53" s="1" t="s">
        <v>228</v>
      </c>
      <c r="C53" s="75">
        <v>51358430</v>
      </c>
      <c r="D53" s="1">
        <v>48142430</v>
      </c>
      <c r="E53" s="1">
        <v>3216000</v>
      </c>
      <c r="F53" s="75">
        <v>13232733</v>
      </c>
      <c r="G53" s="1">
        <v>5835749</v>
      </c>
      <c r="H53" s="1">
        <v>2008363</v>
      </c>
      <c r="I53" s="1">
        <v>484614</v>
      </c>
      <c r="J53" s="1">
        <v>3510969</v>
      </c>
      <c r="K53" s="1">
        <v>64481</v>
      </c>
      <c r="L53" s="1">
        <v>783802</v>
      </c>
      <c r="M53" s="1">
        <v>544755</v>
      </c>
      <c r="N53" s="75">
        <v>38125697</v>
      </c>
      <c r="O53" s="1">
        <v>8250395</v>
      </c>
      <c r="P53" s="75">
        <v>29875302</v>
      </c>
    </row>
    <row r="54" spans="2:16">
      <c r="B54" s="1" t="s">
        <v>229</v>
      </c>
      <c r="C54" s="75">
        <v>61844232</v>
      </c>
      <c r="D54" s="1">
        <v>59724732</v>
      </c>
      <c r="E54" s="1">
        <v>2119500</v>
      </c>
      <c r="F54" s="75">
        <v>21531396</v>
      </c>
      <c r="G54" s="1">
        <v>6563794</v>
      </c>
      <c r="H54" s="1">
        <v>2825655</v>
      </c>
      <c r="I54" s="1">
        <v>793077</v>
      </c>
      <c r="J54" s="1">
        <v>10178419</v>
      </c>
      <c r="K54" s="1">
        <v>91189</v>
      </c>
      <c r="L54" s="1">
        <v>600000</v>
      </c>
      <c r="M54" s="1">
        <v>479262</v>
      </c>
      <c r="N54" s="75">
        <v>40312836</v>
      </c>
      <c r="O54" s="1">
        <v>12777527</v>
      </c>
      <c r="P54" s="75">
        <v>27535309</v>
      </c>
    </row>
    <row r="55" spans="2:16">
      <c r="B55" s="1" t="s">
        <v>230</v>
      </c>
      <c r="C55" s="75">
        <v>27371346</v>
      </c>
      <c r="D55" s="1">
        <v>26295850</v>
      </c>
      <c r="E55" s="1">
        <v>1075496</v>
      </c>
      <c r="F55" s="75">
        <v>9395672</v>
      </c>
      <c r="G55" s="1">
        <v>3147377</v>
      </c>
      <c r="H55" s="1">
        <v>1775695</v>
      </c>
      <c r="I55" s="1">
        <v>477360</v>
      </c>
      <c r="J55" s="1">
        <v>2992632</v>
      </c>
      <c r="K55" s="1">
        <v>50719</v>
      </c>
      <c r="L55" s="1">
        <v>375000</v>
      </c>
      <c r="M55" s="1">
        <v>576889</v>
      </c>
      <c r="N55" s="75">
        <v>17975674</v>
      </c>
      <c r="O55" s="1">
        <v>7631566</v>
      </c>
      <c r="P55" s="75">
        <v>10344108</v>
      </c>
    </row>
    <row r="56" spans="2:16">
      <c r="B56" s="1" t="s">
        <v>231</v>
      </c>
      <c r="C56" s="75">
        <v>32256265</v>
      </c>
      <c r="D56" s="1">
        <v>31819265</v>
      </c>
      <c r="E56" s="1">
        <v>437000</v>
      </c>
      <c r="F56" s="75">
        <v>6700105</v>
      </c>
      <c r="G56" s="1">
        <v>3120613</v>
      </c>
      <c r="H56" s="1">
        <v>1691377</v>
      </c>
      <c r="I56" s="1">
        <v>496306</v>
      </c>
      <c r="J56" s="1">
        <v>563149</v>
      </c>
      <c r="K56" s="1">
        <v>37925</v>
      </c>
      <c r="L56" s="1">
        <v>700002</v>
      </c>
      <c r="M56" s="1">
        <v>90733</v>
      </c>
      <c r="N56" s="75">
        <v>25556160</v>
      </c>
      <c r="O56" s="1">
        <v>8296158</v>
      </c>
      <c r="P56" s="75">
        <v>17260002</v>
      </c>
    </row>
    <row r="57" spans="2:16">
      <c r="B57" s="1" t="s">
        <v>232</v>
      </c>
      <c r="C57" s="75">
        <v>208772436</v>
      </c>
      <c r="D57" s="1">
        <v>198016741</v>
      </c>
      <c r="E57" s="1">
        <v>10755695</v>
      </c>
      <c r="F57" s="75">
        <v>61550035</v>
      </c>
      <c r="G57" s="1">
        <v>24937930</v>
      </c>
      <c r="H57" s="1">
        <v>11007879</v>
      </c>
      <c r="I57" s="1">
        <v>3324935</v>
      </c>
      <c r="J57" s="1">
        <v>18354589</v>
      </c>
      <c r="K57" s="1">
        <v>310081</v>
      </c>
      <c r="L57" s="1">
        <v>581067</v>
      </c>
      <c r="M57" s="1">
        <v>3033554</v>
      </c>
      <c r="N57" s="75">
        <v>147222401</v>
      </c>
      <c r="O57" s="1">
        <v>26510454</v>
      </c>
      <c r="P57" s="75">
        <v>120711947</v>
      </c>
    </row>
    <row r="58" spans="2:16">
      <c r="B58" s="1" t="s">
        <v>233</v>
      </c>
      <c r="C58" s="75">
        <v>80384615</v>
      </c>
      <c r="D58" s="1">
        <v>76958268</v>
      </c>
      <c r="E58" s="1">
        <v>3426347</v>
      </c>
      <c r="F58" s="75">
        <v>25380526</v>
      </c>
      <c r="G58" s="1">
        <v>12779366</v>
      </c>
      <c r="H58" s="1">
        <v>6106560</v>
      </c>
      <c r="I58" s="1">
        <v>1851240</v>
      </c>
      <c r="J58" s="1">
        <v>3483264</v>
      </c>
      <c r="K58" s="1">
        <v>184225</v>
      </c>
      <c r="L58" s="1">
        <v>625001</v>
      </c>
      <c r="M58" s="1">
        <v>350870</v>
      </c>
      <c r="N58" s="75">
        <v>55004089</v>
      </c>
      <c r="O58" s="1">
        <v>23952048</v>
      </c>
      <c r="P58" s="75">
        <v>31052041</v>
      </c>
    </row>
    <row r="59" spans="2:16">
      <c r="B59" s="1" t="s">
        <v>234</v>
      </c>
      <c r="C59" s="75">
        <v>20512230</v>
      </c>
      <c r="D59" s="1">
        <v>19035800</v>
      </c>
      <c r="E59" s="1">
        <v>1476430</v>
      </c>
      <c r="F59" s="75">
        <v>8363162</v>
      </c>
      <c r="G59" s="1">
        <v>3244779</v>
      </c>
      <c r="H59" s="1">
        <v>1252812</v>
      </c>
      <c r="I59" s="1">
        <v>455114</v>
      </c>
      <c r="J59" s="1">
        <v>1946239</v>
      </c>
      <c r="K59" s="1">
        <v>43305</v>
      </c>
      <c r="L59" s="1">
        <v>500002</v>
      </c>
      <c r="M59" s="1">
        <v>920911</v>
      </c>
      <c r="N59" s="75">
        <v>12149068</v>
      </c>
      <c r="O59" s="1">
        <v>3838223</v>
      </c>
      <c r="P59" s="75">
        <v>8310845</v>
      </c>
    </row>
    <row r="60" spans="2:16">
      <c r="B60" s="1" t="s">
        <v>235</v>
      </c>
      <c r="C60" s="75">
        <v>25598051</v>
      </c>
      <c r="D60" s="1">
        <v>24363382</v>
      </c>
      <c r="E60" s="1">
        <v>1234669</v>
      </c>
      <c r="F60" s="75">
        <v>10506148</v>
      </c>
      <c r="G60" s="1">
        <v>4379168</v>
      </c>
      <c r="H60" s="1">
        <v>1738980</v>
      </c>
      <c r="I60" s="1">
        <v>46836</v>
      </c>
      <c r="J60" s="1">
        <v>3298556</v>
      </c>
      <c r="K60" s="1">
        <v>54066</v>
      </c>
      <c r="L60" s="1">
        <v>500002</v>
      </c>
      <c r="M60" s="1">
        <v>488540</v>
      </c>
      <c r="N60" s="75">
        <v>15091903</v>
      </c>
      <c r="O60" s="1">
        <v>6205488</v>
      </c>
      <c r="P60" s="75">
        <v>8886415</v>
      </c>
    </row>
    <row r="61" spans="2:16">
      <c r="B61" s="1" t="s">
        <v>236</v>
      </c>
      <c r="C61" s="75">
        <v>27538136</v>
      </c>
      <c r="D61" s="1">
        <v>26266665</v>
      </c>
      <c r="E61" s="1">
        <v>1271471</v>
      </c>
      <c r="F61" s="75">
        <v>5323587</v>
      </c>
      <c r="G61" s="1">
        <v>2817480</v>
      </c>
      <c r="H61" s="1">
        <v>1671610</v>
      </c>
      <c r="I61" s="1">
        <v>6875</v>
      </c>
      <c r="J61" s="1">
        <v>212060</v>
      </c>
      <c r="K61" s="1">
        <v>56689</v>
      </c>
      <c r="L61" s="1">
        <v>500002</v>
      </c>
      <c r="M61" s="1">
        <v>58871</v>
      </c>
      <c r="N61" s="75">
        <v>22214549</v>
      </c>
      <c r="O61" s="1">
        <v>7723584</v>
      </c>
      <c r="P61" s="75">
        <v>14490965</v>
      </c>
    </row>
    <row r="62" spans="2:16">
      <c r="B62" s="1" t="s">
        <v>237</v>
      </c>
      <c r="C62" s="75">
        <v>76892751</v>
      </c>
      <c r="D62" s="1">
        <v>71875602</v>
      </c>
      <c r="E62" s="1">
        <v>5017149</v>
      </c>
      <c r="F62" s="75">
        <v>31418711</v>
      </c>
      <c r="G62" s="1">
        <v>10018335</v>
      </c>
      <c r="H62" s="1">
        <v>5596638</v>
      </c>
      <c r="I62" s="1">
        <v>1919008</v>
      </c>
      <c r="J62" s="1">
        <v>12309261</v>
      </c>
      <c r="K62" s="1">
        <v>178917</v>
      </c>
      <c r="L62" s="1">
        <v>1000001</v>
      </c>
      <c r="M62" s="1">
        <v>396551</v>
      </c>
      <c r="N62" s="75">
        <v>45474040</v>
      </c>
      <c r="O62" s="1">
        <v>17614617</v>
      </c>
      <c r="P62" s="75">
        <v>27859423</v>
      </c>
    </row>
    <row r="63" spans="2:16">
      <c r="B63" s="1" t="s">
        <v>238</v>
      </c>
      <c r="C63" s="75">
        <v>20556623</v>
      </c>
      <c r="D63" s="1">
        <v>19833567</v>
      </c>
      <c r="E63" s="1">
        <v>723056</v>
      </c>
      <c r="F63" s="75">
        <v>5105069</v>
      </c>
      <c r="G63" s="1">
        <v>2363639</v>
      </c>
      <c r="H63" s="1">
        <v>1153414</v>
      </c>
      <c r="I63" s="1">
        <v>466472</v>
      </c>
      <c r="J63" s="1">
        <v>495233</v>
      </c>
      <c r="K63" s="1">
        <v>36256</v>
      </c>
      <c r="L63" s="1">
        <v>500002</v>
      </c>
      <c r="M63" s="1">
        <v>90053</v>
      </c>
      <c r="N63" s="75">
        <v>15451554</v>
      </c>
      <c r="O63" s="1">
        <v>3878729</v>
      </c>
      <c r="P63" s="75">
        <v>11572825</v>
      </c>
    </row>
    <row r="64" spans="2:16">
      <c r="B64" s="1" t="s">
        <v>239</v>
      </c>
      <c r="C64" s="75">
        <v>12182333</v>
      </c>
      <c r="D64" s="1">
        <v>11873333</v>
      </c>
      <c r="E64" s="1">
        <v>309000</v>
      </c>
      <c r="F64" s="75">
        <v>3588396</v>
      </c>
      <c r="G64" s="1">
        <v>1724080</v>
      </c>
      <c r="H64" s="1">
        <v>1022512</v>
      </c>
      <c r="I64" s="1">
        <v>0</v>
      </c>
      <c r="J64" s="1">
        <v>249586</v>
      </c>
      <c r="K64" s="1">
        <v>33345</v>
      </c>
      <c r="L64" s="1">
        <v>500002</v>
      </c>
      <c r="M64" s="1">
        <v>58871</v>
      </c>
      <c r="N64" s="75">
        <v>8593937</v>
      </c>
      <c r="O64" s="1">
        <v>3057123</v>
      </c>
      <c r="P64" s="75">
        <v>5536814</v>
      </c>
    </row>
    <row r="65" spans="2:16">
      <c r="B65" s="1" t="s">
        <v>240</v>
      </c>
      <c r="C65" s="75">
        <v>29949180</v>
      </c>
      <c r="D65" s="1">
        <v>28080244</v>
      </c>
      <c r="E65" s="1">
        <v>1868936</v>
      </c>
      <c r="F65" s="75">
        <v>9381285</v>
      </c>
      <c r="G65" s="1">
        <v>3402885</v>
      </c>
      <c r="H65" s="1">
        <v>2012688</v>
      </c>
      <c r="I65" s="1">
        <v>1263239</v>
      </c>
      <c r="J65" s="1">
        <v>1586911</v>
      </c>
      <c r="K65" s="1">
        <v>64232</v>
      </c>
      <c r="L65" s="1">
        <v>500002</v>
      </c>
      <c r="M65" s="1">
        <v>551328</v>
      </c>
      <c r="N65" s="75">
        <v>20567895</v>
      </c>
      <c r="O65" s="1">
        <v>4153094</v>
      </c>
      <c r="P65" s="75">
        <v>16414801</v>
      </c>
    </row>
    <row r="66" spans="2:16">
      <c r="B66" s="1" t="s">
        <v>241</v>
      </c>
      <c r="C66" s="75">
        <v>25525381</v>
      </c>
      <c r="D66" s="1">
        <v>23834282</v>
      </c>
      <c r="E66" s="1">
        <v>1691099</v>
      </c>
      <c r="F66" s="75">
        <v>6486698</v>
      </c>
      <c r="G66" s="1">
        <v>3059385</v>
      </c>
      <c r="H66" s="1">
        <v>1669414</v>
      </c>
      <c r="I66" s="1">
        <v>805739</v>
      </c>
      <c r="J66" s="1">
        <v>292080</v>
      </c>
      <c r="K66" s="1">
        <v>56743</v>
      </c>
      <c r="L66" s="1">
        <v>500002</v>
      </c>
      <c r="M66" s="1">
        <v>103335</v>
      </c>
      <c r="N66" s="75">
        <v>19038683</v>
      </c>
      <c r="O66" s="1">
        <v>6669391</v>
      </c>
      <c r="P66" s="75">
        <v>12369292</v>
      </c>
    </row>
    <row r="67" spans="2:16">
      <c r="B67" s="1" t="s">
        <v>242</v>
      </c>
      <c r="C67" s="75">
        <v>73125390</v>
      </c>
      <c r="D67" s="1">
        <v>67114439</v>
      </c>
      <c r="E67" s="1">
        <v>6010951</v>
      </c>
      <c r="F67" s="75">
        <v>15853983</v>
      </c>
      <c r="G67" s="1">
        <v>6676031</v>
      </c>
      <c r="H67" s="1">
        <v>3907718</v>
      </c>
      <c r="I67" s="1">
        <v>2368583</v>
      </c>
      <c r="J67" s="1">
        <v>981034</v>
      </c>
      <c r="K67" s="1">
        <v>131234</v>
      </c>
      <c r="L67" s="1">
        <v>650002</v>
      </c>
      <c r="M67" s="1">
        <v>1139381</v>
      </c>
      <c r="N67" s="75">
        <v>57271407</v>
      </c>
      <c r="O67" s="1">
        <v>12105116</v>
      </c>
      <c r="P67" s="75">
        <v>45166291</v>
      </c>
    </row>
    <row r="68" spans="2:16">
      <c r="B68" s="1" t="s">
        <v>243</v>
      </c>
      <c r="C68" s="75">
        <v>28335600</v>
      </c>
      <c r="D68" s="1">
        <v>28335600</v>
      </c>
      <c r="E68" s="1">
        <v>0</v>
      </c>
      <c r="F68" s="75">
        <v>5648696</v>
      </c>
      <c r="G68" s="1">
        <v>2514390</v>
      </c>
      <c r="H68" s="1">
        <v>1280061</v>
      </c>
      <c r="I68" s="1">
        <v>0</v>
      </c>
      <c r="J68" s="1">
        <v>1160538</v>
      </c>
      <c r="K68" s="1">
        <v>34836</v>
      </c>
      <c r="L68" s="1">
        <v>600000</v>
      </c>
      <c r="M68" s="1">
        <v>58871</v>
      </c>
      <c r="N68" s="75">
        <v>22686904</v>
      </c>
      <c r="O68" s="1">
        <v>3856853</v>
      </c>
      <c r="P68" s="75">
        <v>18830051</v>
      </c>
    </row>
    <row r="69" spans="2:16">
      <c r="B69" s="1" t="s">
        <v>244</v>
      </c>
      <c r="C69" s="75">
        <v>31957000</v>
      </c>
      <c r="D69" s="1">
        <v>31502500</v>
      </c>
      <c r="E69" s="1">
        <v>454500</v>
      </c>
      <c r="F69" s="75">
        <v>6445926</v>
      </c>
      <c r="G69" s="1">
        <v>3382744</v>
      </c>
      <c r="H69" s="1">
        <v>1548534</v>
      </c>
      <c r="I69" s="1">
        <v>0</v>
      </c>
      <c r="J69" s="1">
        <v>813380</v>
      </c>
      <c r="K69" s="1">
        <v>42397</v>
      </c>
      <c r="L69" s="1">
        <v>600000</v>
      </c>
      <c r="M69" s="1">
        <v>58871</v>
      </c>
      <c r="N69" s="75">
        <v>25511074</v>
      </c>
      <c r="O69" s="1">
        <v>4381080</v>
      </c>
      <c r="P69" s="75">
        <v>21129994</v>
      </c>
    </row>
    <row r="70" spans="2:16">
      <c r="B70" s="1" t="s">
        <v>245</v>
      </c>
      <c r="C70" s="75">
        <v>20826795</v>
      </c>
      <c r="D70" s="1">
        <v>20244434</v>
      </c>
      <c r="E70" s="1">
        <v>582361</v>
      </c>
      <c r="F70" s="75">
        <v>5827458</v>
      </c>
      <c r="G70" s="1">
        <v>3052092</v>
      </c>
      <c r="H70" s="1">
        <v>1320944</v>
      </c>
      <c r="I70" s="1">
        <v>321157</v>
      </c>
      <c r="J70" s="1">
        <v>347049</v>
      </c>
      <c r="K70" s="1">
        <v>30543</v>
      </c>
      <c r="L70" s="1">
        <v>650002</v>
      </c>
      <c r="M70" s="1">
        <v>105671</v>
      </c>
      <c r="N70" s="75">
        <v>14999337</v>
      </c>
      <c r="O70" s="1">
        <v>3461339</v>
      </c>
      <c r="P70" s="75">
        <v>11537998</v>
      </c>
    </row>
    <row r="71" spans="2:16">
      <c r="B71" s="1" t="s">
        <v>246</v>
      </c>
      <c r="C71" s="75">
        <v>29884973</v>
      </c>
      <c r="D71" s="1">
        <v>28600632</v>
      </c>
      <c r="E71" s="1">
        <v>1284341</v>
      </c>
      <c r="F71" s="75">
        <v>6060571</v>
      </c>
      <c r="G71" s="1">
        <v>3154966</v>
      </c>
      <c r="H71" s="1">
        <v>1522973</v>
      </c>
      <c r="I71" s="1">
        <v>251649</v>
      </c>
      <c r="J71" s="1">
        <v>225887</v>
      </c>
      <c r="K71" s="1">
        <v>37223</v>
      </c>
      <c r="L71" s="1">
        <v>650002</v>
      </c>
      <c r="M71" s="1">
        <v>217871</v>
      </c>
      <c r="N71" s="75">
        <v>23824402</v>
      </c>
      <c r="O71" s="1">
        <v>3687251</v>
      </c>
      <c r="P71" s="75">
        <v>20137151</v>
      </c>
    </row>
    <row r="72" spans="2:16">
      <c r="B72" s="1" t="s">
        <v>247</v>
      </c>
      <c r="C72" s="75">
        <v>30812530</v>
      </c>
      <c r="D72" s="1">
        <v>29744240</v>
      </c>
      <c r="E72" s="1">
        <v>1068290</v>
      </c>
      <c r="F72" s="75">
        <v>6185273</v>
      </c>
      <c r="G72" s="1">
        <v>3353513</v>
      </c>
      <c r="H72" s="1">
        <v>1560000</v>
      </c>
      <c r="I72" s="1">
        <v>284462</v>
      </c>
      <c r="J72" s="1">
        <v>291266</v>
      </c>
      <c r="K72" s="1">
        <v>37161</v>
      </c>
      <c r="L72" s="1">
        <v>600000</v>
      </c>
      <c r="M72" s="1">
        <v>58871</v>
      </c>
      <c r="N72" s="75">
        <v>24627257</v>
      </c>
      <c r="O72" s="1">
        <v>4419134</v>
      </c>
      <c r="P72" s="75">
        <v>20208123</v>
      </c>
    </row>
    <row r="73" spans="2:16">
      <c r="B73" s="1" t="s">
        <v>248</v>
      </c>
      <c r="C73" s="75">
        <v>45129551</v>
      </c>
      <c r="D73" s="1">
        <v>43720402</v>
      </c>
      <c r="E73" s="1">
        <v>1409149</v>
      </c>
      <c r="F73" s="75">
        <v>9390007</v>
      </c>
      <c r="G73" s="1">
        <v>4266443</v>
      </c>
      <c r="H73" s="1">
        <v>2698804</v>
      </c>
      <c r="I73" s="1">
        <v>470135</v>
      </c>
      <c r="J73" s="1">
        <v>756296</v>
      </c>
      <c r="K73" s="1">
        <v>87458</v>
      </c>
      <c r="L73" s="1">
        <v>750000</v>
      </c>
      <c r="M73" s="1">
        <v>360871</v>
      </c>
      <c r="N73" s="75">
        <v>35739544</v>
      </c>
      <c r="O73" s="1">
        <v>6487063</v>
      </c>
      <c r="P73" s="75">
        <v>29252481</v>
      </c>
    </row>
    <row r="74" spans="2:16">
      <c r="B74" s="1" t="s">
        <v>249</v>
      </c>
      <c r="C74" s="75">
        <v>21669008</v>
      </c>
      <c r="D74" s="1">
        <v>21023676</v>
      </c>
      <c r="E74" s="1">
        <v>645332</v>
      </c>
      <c r="F74" s="75">
        <v>4357319</v>
      </c>
      <c r="G74" s="1">
        <v>1908824</v>
      </c>
      <c r="H74" s="1">
        <v>1106190</v>
      </c>
      <c r="I74" s="1">
        <v>524449</v>
      </c>
      <c r="J74" s="1">
        <v>74000</v>
      </c>
      <c r="K74" s="1">
        <v>34983</v>
      </c>
      <c r="L74" s="1">
        <v>650002</v>
      </c>
      <c r="M74" s="1">
        <v>58871</v>
      </c>
      <c r="N74" s="75">
        <v>17311689</v>
      </c>
      <c r="O74" s="1">
        <v>3521232</v>
      </c>
      <c r="P74" s="75">
        <v>13790457</v>
      </c>
    </row>
    <row r="75" spans="2:16">
      <c r="B75" s="1" t="s">
        <v>250</v>
      </c>
      <c r="C75" s="75">
        <v>67221230</v>
      </c>
      <c r="D75" s="1">
        <v>65485600</v>
      </c>
      <c r="E75" s="1">
        <v>1735630</v>
      </c>
      <c r="F75" s="75">
        <v>13303411</v>
      </c>
      <c r="G75" s="1">
        <v>7772835</v>
      </c>
      <c r="H75" s="1">
        <v>3073191</v>
      </c>
      <c r="I75" s="1">
        <v>9343</v>
      </c>
      <c r="J75" s="1">
        <v>1116712</v>
      </c>
      <c r="K75" s="1">
        <v>84279</v>
      </c>
      <c r="L75" s="1">
        <v>750000</v>
      </c>
      <c r="M75" s="1">
        <v>497051</v>
      </c>
      <c r="N75" s="75">
        <v>53917819</v>
      </c>
      <c r="O75" s="1">
        <v>7367052</v>
      </c>
      <c r="P75" s="75">
        <v>46550767</v>
      </c>
    </row>
    <row r="76" spans="2:16">
      <c r="B76" s="1" t="s">
        <v>251</v>
      </c>
      <c r="C76" s="75">
        <v>38646599</v>
      </c>
      <c r="D76" s="1">
        <v>37334000</v>
      </c>
      <c r="E76" s="1">
        <v>1312599</v>
      </c>
      <c r="F76" s="75">
        <v>10274474</v>
      </c>
      <c r="G76" s="1">
        <v>6343552</v>
      </c>
      <c r="H76" s="1">
        <v>1940369</v>
      </c>
      <c r="I76" s="1">
        <v>4669</v>
      </c>
      <c r="J76" s="1">
        <v>983290</v>
      </c>
      <c r="K76" s="1">
        <v>51414</v>
      </c>
      <c r="L76" s="1">
        <v>600000</v>
      </c>
      <c r="M76" s="1">
        <v>351180</v>
      </c>
      <c r="N76" s="75">
        <v>28372125</v>
      </c>
      <c r="O76" s="1">
        <v>4678949</v>
      </c>
      <c r="P76" s="75">
        <v>23693176</v>
      </c>
    </row>
    <row r="77" spans="2:16">
      <c r="B77" s="1" t="s">
        <v>252</v>
      </c>
      <c r="C77" s="75">
        <v>49076684</v>
      </c>
      <c r="D77" s="1">
        <v>47522200</v>
      </c>
      <c r="E77" s="1">
        <v>1554484</v>
      </c>
      <c r="F77" s="75">
        <v>11692114</v>
      </c>
      <c r="G77" s="1">
        <v>7669390</v>
      </c>
      <c r="H77" s="1">
        <v>2222066</v>
      </c>
      <c r="I77" s="1">
        <v>4669</v>
      </c>
      <c r="J77" s="1">
        <v>1078071</v>
      </c>
      <c r="K77" s="1">
        <v>59047</v>
      </c>
      <c r="L77" s="1">
        <v>600000</v>
      </c>
      <c r="M77" s="1">
        <v>58871</v>
      </c>
      <c r="N77" s="75">
        <v>37384570</v>
      </c>
      <c r="O77" s="1">
        <v>7150680</v>
      </c>
      <c r="P77" s="75">
        <v>30233890</v>
      </c>
    </row>
    <row r="78" spans="2:16">
      <c r="B78" s="1" t="s">
        <v>253</v>
      </c>
      <c r="C78" s="75">
        <v>21384550</v>
      </c>
      <c r="D78" s="1">
        <v>20989800</v>
      </c>
      <c r="E78" s="1">
        <v>394750</v>
      </c>
      <c r="F78" s="75">
        <v>5138720</v>
      </c>
      <c r="G78" s="1">
        <v>2691958</v>
      </c>
      <c r="H78" s="1">
        <v>1240176</v>
      </c>
      <c r="I78" s="1">
        <v>0</v>
      </c>
      <c r="J78" s="1">
        <v>514269</v>
      </c>
      <c r="K78" s="1">
        <v>33446</v>
      </c>
      <c r="L78" s="1">
        <v>600000</v>
      </c>
      <c r="M78" s="1">
        <v>58871</v>
      </c>
      <c r="N78" s="75">
        <v>16245830</v>
      </c>
      <c r="O78" s="1">
        <v>2804894</v>
      </c>
      <c r="P78" s="75">
        <v>13440936</v>
      </c>
    </row>
    <row r="79" spans="2:16">
      <c r="B79" s="1" t="s">
        <v>254</v>
      </c>
      <c r="C79" s="75">
        <v>38567666</v>
      </c>
      <c r="D79" s="1">
        <v>37156699</v>
      </c>
      <c r="E79" s="1">
        <v>1410967</v>
      </c>
      <c r="F79" s="75">
        <v>8206853</v>
      </c>
      <c r="G79" s="1">
        <v>3895316</v>
      </c>
      <c r="H79" s="1">
        <v>2129866</v>
      </c>
      <c r="I79" s="1">
        <v>0</v>
      </c>
      <c r="J79" s="1">
        <v>1413120</v>
      </c>
      <c r="K79" s="1">
        <v>69680</v>
      </c>
      <c r="L79" s="1">
        <v>600000</v>
      </c>
      <c r="M79" s="1">
        <v>98871</v>
      </c>
      <c r="N79" s="75">
        <v>30360813</v>
      </c>
      <c r="O79" s="1">
        <v>6968168</v>
      </c>
      <c r="P79" s="75">
        <v>23392645</v>
      </c>
    </row>
    <row r="80" spans="2:16">
      <c r="B80" s="1" t="s">
        <v>255</v>
      </c>
      <c r="C80" s="75">
        <v>33072968</v>
      </c>
      <c r="D80" s="1">
        <v>31047001</v>
      </c>
      <c r="E80" s="1">
        <v>2025967</v>
      </c>
      <c r="F80" s="75">
        <v>7595675</v>
      </c>
      <c r="G80" s="1">
        <v>3093449</v>
      </c>
      <c r="H80" s="1">
        <v>2005298</v>
      </c>
      <c r="I80" s="1">
        <v>0</v>
      </c>
      <c r="J80" s="1">
        <v>1738016</v>
      </c>
      <c r="K80" s="1">
        <v>67041</v>
      </c>
      <c r="L80" s="1">
        <v>600000</v>
      </c>
      <c r="M80" s="1">
        <v>91871</v>
      </c>
      <c r="N80" s="75">
        <v>25477293</v>
      </c>
      <c r="O80" s="1">
        <v>6616449</v>
      </c>
      <c r="P80" s="75">
        <v>18860844</v>
      </c>
    </row>
    <row r="81" spans="2:16">
      <c r="B81" s="1" t="s">
        <v>256</v>
      </c>
      <c r="C81" s="75">
        <v>17528906</v>
      </c>
      <c r="D81" s="1">
        <v>16808102</v>
      </c>
      <c r="E81" s="1">
        <v>720804</v>
      </c>
      <c r="F81" s="75">
        <v>5657548</v>
      </c>
      <c r="G81" s="1">
        <v>2941456</v>
      </c>
      <c r="H81" s="1">
        <v>1140608</v>
      </c>
      <c r="I81" s="1">
        <v>311029</v>
      </c>
      <c r="J81" s="1">
        <v>247900</v>
      </c>
      <c r="K81" s="1">
        <v>43182</v>
      </c>
      <c r="L81" s="1">
        <v>650002</v>
      </c>
      <c r="M81" s="1">
        <v>323371</v>
      </c>
      <c r="N81" s="75">
        <v>11871358</v>
      </c>
      <c r="O81" s="1">
        <v>4188745</v>
      </c>
      <c r="P81" s="75">
        <v>7682613</v>
      </c>
    </row>
    <row r="82" spans="2:16">
      <c r="B82" s="1" t="s">
        <v>257</v>
      </c>
      <c r="C82" s="75">
        <v>27132482</v>
      </c>
      <c r="D82" s="1">
        <v>25855300</v>
      </c>
      <c r="E82" s="1">
        <v>1277182</v>
      </c>
      <c r="F82" s="75">
        <v>5366890</v>
      </c>
      <c r="G82" s="1">
        <v>2963841</v>
      </c>
      <c r="H82" s="1">
        <v>1307100</v>
      </c>
      <c r="I82" s="1">
        <v>0</v>
      </c>
      <c r="J82" s="1">
        <v>396401</v>
      </c>
      <c r="K82" s="1">
        <v>40677</v>
      </c>
      <c r="L82" s="1">
        <v>600000</v>
      </c>
      <c r="M82" s="1">
        <v>58871</v>
      </c>
      <c r="N82" s="75">
        <v>21765592</v>
      </c>
      <c r="O82" s="1">
        <v>3652045</v>
      </c>
      <c r="P82" s="75">
        <v>18113547</v>
      </c>
    </row>
    <row r="83" spans="2:16">
      <c r="B83" s="1" t="s">
        <v>258</v>
      </c>
      <c r="C83" s="75">
        <v>38418684</v>
      </c>
      <c r="D83" s="1">
        <v>36949684</v>
      </c>
      <c r="E83" s="1">
        <v>1469000</v>
      </c>
      <c r="F83" s="75">
        <v>7612394</v>
      </c>
      <c r="G83" s="1">
        <v>3489796</v>
      </c>
      <c r="H83" s="1">
        <v>2281210</v>
      </c>
      <c r="I83" s="1">
        <v>0</v>
      </c>
      <c r="J83" s="1">
        <v>1083042</v>
      </c>
      <c r="K83" s="1">
        <v>67009</v>
      </c>
      <c r="L83" s="1">
        <v>600000</v>
      </c>
      <c r="M83" s="1">
        <v>91337</v>
      </c>
      <c r="N83" s="75">
        <v>30806290</v>
      </c>
      <c r="O83" s="1">
        <v>6067594</v>
      </c>
      <c r="P83" s="75">
        <v>24738696</v>
      </c>
    </row>
    <row r="84" spans="2:16">
      <c r="B84" s="1" t="s">
        <v>259</v>
      </c>
      <c r="C84" s="75">
        <v>29223579</v>
      </c>
      <c r="D84" s="1">
        <v>28527582</v>
      </c>
      <c r="E84" s="1">
        <v>695997</v>
      </c>
      <c r="F84" s="75">
        <v>7409315</v>
      </c>
      <c r="G84" s="1">
        <v>4048314</v>
      </c>
      <c r="H84" s="1">
        <v>1435403</v>
      </c>
      <c r="I84" s="1">
        <v>348238</v>
      </c>
      <c r="J84" s="1">
        <v>402027</v>
      </c>
      <c r="K84" s="1">
        <v>43470</v>
      </c>
      <c r="L84" s="1">
        <v>650002</v>
      </c>
      <c r="M84" s="1">
        <v>481861</v>
      </c>
      <c r="N84" s="75">
        <v>21814264</v>
      </c>
      <c r="O84" s="1">
        <v>4417166</v>
      </c>
      <c r="P84" s="75">
        <v>17397098</v>
      </c>
    </row>
    <row r="85" spans="2:16">
      <c r="B85" s="1" t="s">
        <v>260</v>
      </c>
      <c r="C85" s="75">
        <v>14793738</v>
      </c>
      <c r="D85" s="1">
        <v>14100000</v>
      </c>
      <c r="E85" s="1">
        <v>693738</v>
      </c>
      <c r="F85" s="75">
        <v>6091399</v>
      </c>
      <c r="G85" s="1">
        <v>613200</v>
      </c>
      <c r="H85" s="1">
        <v>1330000</v>
      </c>
      <c r="I85" s="1">
        <v>294836</v>
      </c>
      <c r="J85" s="1">
        <v>3155204</v>
      </c>
      <c r="K85" s="1">
        <v>39288</v>
      </c>
      <c r="L85" s="1">
        <v>600000</v>
      </c>
      <c r="M85" s="1">
        <v>58871</v>
      </c>
      <c r="N85" s="75">
        <v>8702339</v>
      </c>
      <c r="O85" s="1">
        <v>3711018</v>
      </c>
      <c r="P85" s="75">
        <v>4991321</v>
      </c>
    </row>
    <row r="86" spans="2:16">
      <c r="B86" s="1" t="s">
        <v>261</v>
      </c>
      <c r="C86" s="75">
        <v>72399907</v>
      </c>
      <c r="D86" s="1">
        <v>69276511</v>
      </c>
      <c r="E86" s="1">
        <v>3123396</v>
      </c>
      <c r="F86" s="75">
        <v>21147993</v>
      </c>
      <c r="G86" s="1">
        <v>12755551</v>
      </c>
      <c r="H86" s="1">
        <v>3165969</v>
      </c>
      <c r="I86" s="1">
        <v>875013</v>
      </c>
      <c r="J86" s="1">
        <v>1723836</v>
      </c>
      <c r="K86" s="1">
        <v>97804</v>
      </c>
      <c r="L86" s="1">
        <v>850001</v>
      </c>
      <c r="M86" s="1">
        <v>1679819</v>
      </c>
      <c r="N86" s="75">
        <v>51251914</v>
      </c>
      <c r="O86" s="1">
        <v>8390799</v>
      </c>
      <c r="P86" s="75">
        <v>42861115</v>
      </c>
    </row>
    <row r="87" spans="2:16">
      <c r="B87" s="1" t="s">
        <v>262</v>
      </c>
      <c r="C87" s="75">
        <v>30958376</v>
      </c>
      <c r="D87" s="1">
        <v>30272141</v>
      </c>
      <c r="E87" s="1">
        <v>686235</v>
      </c>
      <c r="F87" s="75">
        <v>8438559</v>
      </c>
      <c r="G87" s="1">
        <v>4267860</v>
      </c>
      <c r="H87" s="1">
        <v>1317665</v>
      </c>
      <c r="I87" s="1">
        <v>469621</v>
      </c>
      <c r="J87" s="1">
        <v>1005657</v>
      </c>
      <c r="K87" s="1">
        <v>39435</v>
      </c>
      <c r="L87" s="1">
        <v>650002</v>
      </c>
      <c r="M87" s="1">
        <v>688319</v>
      </c>
      <c r="N87" s="75">
        <v>22519817</v>
      </c>
      <c r="O87" s="1">
        <v>3467446</v>
      </c>
      <c r="P87" s="75">
        <v>19052371</v>
      </c>
    </row>
    <row r="88" spans="2:16">
      <c r="B88" s="1" t="s">
        <v>263</v>
      </c>
      <c r="C88" s="75">
        <v>37620000</v>
      </c>
      <c r="D88" s="1">
        <v>37620000</v>
      </c>
      <c r="E88" s="1">
        <v>0</v>
      </c>
      <c r="F88" s="75">
        <v>4150656</v>
      </c>
      <c r="G88" s="1">
        <v>0</v>
      </c>
      <c r="H88" s="1">
        <v>3536000</v>
      </c>
      <c r="I88" s="1">
        <v>0</v>
      </c>
      <c r="J88" s="1">
        <v>0</v>
      </c>
      <c r="K88" s="1">
        <v>64655</v>
      </c>
      <c r="L88" s="1">
        <v>550001</v>
      </c>
      <c r="M88" s="1">
        <v>0</v>
      </c>
      <c r="N88" s="75">
        <v>33469344</v>
      </c>
      <c r="O88" s="1">
        <v>8315814</v>
      </c>
      <c r="P88" s="75">
        <v>25153530</v>
      </c>
    </row>
    <row r="89" spans="2:16">
      <c r="B89" s="1" t="s">
        <v>264</v>
      </c>
      <c r="C89" s="75">
        <v>31182000</v>
      </c>
      <c r="D89" s="1">
        <v>31182000</v>
      </c>
      <c r="E89" s="1">
        <v>0</v>
      </c>
      <c r="F89" s="75">
        <v>3698636</v>
      </c>
      <c r="G89" s="1">
        <v>0</v>
      </c>
      <c r="H89" s="1">
        <v>3096000</v>
      </c>
      <c r="I89" s="1">
        <v>0</v>
      </c>
      <c r="J89" s="1">
        <v>0</v>
      </c>
      <c r="K89" s="1">
        <v>52635</v>
      </c>
      <c r="L89" s="1">
        <v>550001</v>
      </c>
      <c r="M89" s="1">
        <v>0</v>
      </c>
      <c r="N89" s="75">
        <v>27483364</v>
      </c>
      <c r="O89" s="1">
        <v>6952071</v>
      </c>
      <c r="P89" s="75">
        <v>20531293</v>
      </c>
    </row>
    <row r="90" spans="2:16">
      <c r="B90" s="1" t="s">
        <v>265</v>
      </c>
      <c r="C90" s="75">
        <v>35736000</v>
      </c>
      <c r="D90" s="1">
        <v>35736000</v>
      </c>
      <c r="E90" s="1">
        <v>0</v>
      </c>
      <c r="F90" s="75">
        <v>5043719</v>
      </c>
      <c r="G90" s="1">
        <v>0</v>
      </c>
      <c r="H90" s="1">
        <v>4366000</v>
      </c>
      <c r="I90" s="1">
        <v>0</v>
      </c>
      <c r="J90" s="1">
        <v>0</v>
      </c>
      <c r="K90" s="1">
        <v>77719</v>
      </c>
      <c r="L90" s="1">
        <v>600000</v>
      </c>
      <c r="M90" s="1">
        <v>0</v>
      </c>
      <c r="N90" s="75">
        <v>30692281</v>
      </c>
      <c r="O90" s="1">
        <v>8381171</v>
      </c>
      <c r="P90" s="75">
        <v>22311110</v>
      </c>
    </row>
    <row r="91" spans="2:16">
      <c r="B91" s="1" t="s">
        <v>266</v>
      </c>
      <c r="C91" s="75">
        <v>44220000</v>
      </c>
      <c r="D91" s="1">
        <v>44220000</v>
      </c>
      <c r="E91" s="1">
        <v>0</v>
      </c>
      <c r="F91" s="75">
        <v>6232222</v>
      </c>
      <c r="G91" s="1">
        <v>0</v>
      </c>
      <c r="H91" s="1">
        <v>5549087</v>
      </c>
      <c r="I91" s="1">
        <v>0</v>
      </c>
      <c r="J91" s="1">
        <v>0</v>
      </c>
      <c r="K91" s="1">
        <v>83135</v>
      </c>
      <c r="L91" s="1">
        <v>600000</v>
      </c>
      <c r="M91" s="1">
        <v>0</v>
      </c>
      <c r="N91" s="75">
        <v>37987778</v>
      </c>
      <c r="O91" s="1">
        <v>11406200</v>
      </c>
      <c r="P91" s="75">
        <v>26581578</v>
      </c>
    </row>
    <row r="92" spans="2:16">
      <c r="B92" s="1" t="s">
        <v>92</v>
      </c>
      <c r="C92" s="75">
        <v>4295580051</v>
      </c>
      <c r="D92" s="1">
        <v>3995041835</v>
      </c>
      <c r="E92" s="1">
        <v>300538216</v>
      </c>
      <c r="F92" s="75">
        <v>1196127129</v>
      </c>
      <c r="G92" s="1">
        <v>438705215</v>
      </c>
      <c r="H92" s="1">
        <v>260405369</v>
      </c>
      <c r="I92" s="1">
        <v>138464943</v>
      </c>
      <c r="J92" s="1">
        <v>263333425</v>
      </c>
      <c r="K92" s="1">
        <v>6409711</v>
      </c>
      <c r="L92" s="1">
        <v>47753650</v>
      </c>
      <c r="M92" s="1">
        <v>41054816</v>
      </c>
      <c r="N92" s="75">
        <v>3099452922</v>
      </c>
      <c r="O92" s="1">
        <v>741772470</v>
      </c>
      <c r="P92" s="75">
        <v>2357680452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元ﾃﾞｰﾀ</vt:lpstr>
      <vt:lpstr>説明会</vt:lpstr>
      <vt:lpstr>説明会 (2)</vt:lpstr>
      <vt:lpstr>附属明細</vt:lpstr>
      <vt:lpstr>ご利用上の注意</vt:lpstr>
      <vt:lpstr>個別物件収支</vt:lpstr>
      <vt:lpstr>前期比</vt:lpstr>
      <vt:lpstr>17期予想比</vt:lpstr>
      <vt:lpstr>減損資料</vt:lpstr>
      <vt:lpstr>'17期予想比'!Print_Area</vt:lpstr>
      <vt:lpstr>個別物件収支!Print_Area</vt:lpstr>
      <vt:lpstr>説明会!Print_Area</vt:lpstr>
      <vt:lpstr>'説明会 (2)'!Print_Area</vt:lpstr>
      <vt:lpstr>前期比!Print_Area</vt:lpstr>
      <vt:lpstr>附属明細!Print_Area</vt:lpstr>
      <vt:lpstr>'17期予想比'!Print_Titles</vt:lpstr>
      <vt:lpstr>説明会!Print_Titles</vt:lpstr>
      <vt:lpstr>'説明会 (2)'!Print_Titles</vt:lpstr>
      <vt:lpstr>前期比!Print_Titles</vt:lpstr>
      <vt:lpstr>附属明細!Print_Titles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三宅 順子</cp:lastModifiedBy>
  <cp:lastPrinted>2018-07-20T00:18:24Z</cp:lastPrinted>
  <dcterms:created xsi:type="dcterms:W3CDTF">2007-12-18T07:29:27Z</dcterms:created>
  <dcterms:modified xsi:type="dcterms:W3CDTF">2019-07-17T10:01:02Z</dcterms:modified>
</cp:coreProperties>
</file>